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C:\Users\bbullard\Desktop\"/>
    </mc:Choice>
  </mc:AlternateContent>
  <xr:revisionPtr revIDLastSave="0" documentId="8_{7DC86C54-C3F1-43E5-BA29-321229EAD605}"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08" yWindow="-108" windowWidth="23256" windowHeight="125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<sst xmlns="http://schemas.openxmlformats.org/spreadsheetml/2006/main" count="22316" uniqueCount="15805">
  <si>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</si>
  <si>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</si>
  <si>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</si>
  <si>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</si>
  <si>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</si>
  <si>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</si>
  <si>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</si>
  <si>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</si>
  <si>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</si>
  <si>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</si>
  <si>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</si>
  <si>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</si>
  <si>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</si>
  <si>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</si>
  <si>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</si>
  <si>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</si>
  <si>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</si>
  <si>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</si>
  <si>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</si>
  <si>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</si>
  <si>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</si>
  <si>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</si>
  <si>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</si>
  <si>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</si>
  <si>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</si>
  <si>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</si>
  <si>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</si>
  <si>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</si>
  <si>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</si>
  <si>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</si>
  <si>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</si>
  <si>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</si>
  <si>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</si>
  <si>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</si>
  <si>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</si>
  <si>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</si>
  <si>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</si>
  <si>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</si>
  <si>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</si>
  <si>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</si>
  <si>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</si>
  <si>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</si>
  <si>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</si>
  <si>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</si>
  <si>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</si>
  <si>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</si>
  <si>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</si>
  <si>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</si>
  <si>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</si>
  <si>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</si>
  <si>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</si>
  <si>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</si>
  <si>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</si>
  <si>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</si>
  <si>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</si>
  <si>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</si>
  <si>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</si>
  <si>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</si>
  <si>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</si>
  <si>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</si>
  <si>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</si>
  <si>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</si>
  <si>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</si>
  <si>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</si>
  <si>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</si>
  <si>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</si>
  <si>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</si>
  <si>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</si>
  <si>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</si>
  <si>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</si>
  <si>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</si>
  <si>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</si>
  <si>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</si>
  <si>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</si>
  <si>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</si>
  <si>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</si>
  <si>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</si>
  <si>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</si>
  <si>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</si>
  <si>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</si>
  <si>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</si>
  <si>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</si>
  <si>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</si>
  <si>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</si>
  <si>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</si>
  <si>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</si>
  <si>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</si>
  <si>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</si>
  <si>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</si>
  <si>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</si>
  <si>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</si>
  <si>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</si>
  <si>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</si>
  <si>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</si>
  <si>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</si>
  <si>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</si>
  <si>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</si>
  <si>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</si>
  <si>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</si>
  <si>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</si>
  <si>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</si>
  <si>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</si>
  <si>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</si>
  <si>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</si>
  <si>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</si>
  <si>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</si>
  <si>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</si>
  <si>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</si>
  <si>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</si>
  <si>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</si>
  <si>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</si>
  <si>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</si>
  <si>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</si>
  <si>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</si>
  <si>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</si>
  <si>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</si>
  <si>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</si>
  <si>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</si>
  <si>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</si>
  <si>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</si>
  <si>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</si>
  <si>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</si>
  <si>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</si>
  <si>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</si>
  <si>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</si>
  <si>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</si>
  <si>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</si>
  <si>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</si>
  <si>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</si>
  <si>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</si>
  <si>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</si>
  <si>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</si>
  <si>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</si>
  <si>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</si>
  <si>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</si>
  <si>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</si>
  <si>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</si>
  <si>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</si>
  <si>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</si>
  <si>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</si>
  <si>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</si>
  <si>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</si>
  <si>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</si>
  <si>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</si>
  <si>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</si>
  <si>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</si>
  <si>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</si>
  <si>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</si>
  <si>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</si>
  <si>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</si>
  <si>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</si>
  <si>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</si>
  <si>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</si>
  <si>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</si>
  <si>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</si>
  <si>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</si>
  <si>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</si>
  <si>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</si>
  <si>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</si>
  <si>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</si>
  <si>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</si>
  <si>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</si>
  <si>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</si>
  <si>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</si>
  <si>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</si>
  <si>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</si>
  <si>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</si>
  <si>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</si>
  <si>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</si>
  <si>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</si>
  <si>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</si>
  <si>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</si>
  <si>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</si>
  <si>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</si>
  <si>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</si>
  <si>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</si>
  <si>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</si>
  <si>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</si>
  <si>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</si>
  <si>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</si>
  <si>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</si>
  <si>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</si>
  <si>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</si>
  <si>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</si>
  <si>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</si>
  <si>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</si>
  <si>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</si>
  <si>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</si>
  <si>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</si>
  <si>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</si>
  <si>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</si>
  <si>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</si>
  <si>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</si>
  <si>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</si>
  <si>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</si>
  <si>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</si>
  <si>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</si>
  <si>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</si>
  <si>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</si>
  <si>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</si>
  <si>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</si>
  <si>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</si>
  <si>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</si>
  <si>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</si>
  <si>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</si>
  <si>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</si>
  <si>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</si>
  <si>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</si>
  <si>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</si>
  <si>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</si>
  <si>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</si>
  <si>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</si>
  <si>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</si>
  <si>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</si>
  <si>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</si>
  <si>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</si>
  <si>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</si>
  <si>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</si>
  <si>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</si>
  <si>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</si>
  <si>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</si>
  <si>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</si>
  <si>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</si>
  <si>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</si>
  <si>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</si>
  <si>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</si>
  <si>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</si>
  <si>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</si>
  <si>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</si>
  <si>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</si>
  <si>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</si>
  <si>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</si>
  <si>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</si>
  <si>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</si>
  <si>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</si>
  <si>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</si>
  <si>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</si>
  <si>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</si>
  <si>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</si>
  <si>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</si>
  <si>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</si>
  <si>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</si>
  <si>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</si>
  <si>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</si>
  <si>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</si>
  <si>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</si>
  <si>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</si>
  <si>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</si>
  <si>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</si>
  <si>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</si>
  <si>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</si>
  <si>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</si>
  <si>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</si>
  <si>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</si>
  <si>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</si>
  <si>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</si>
  <si>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</si>
  <si>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</si>
  <si>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</si>
  <si>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</si>
  <si>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</si>
  <si>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</si>
  <si>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</si>
  <si>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</si>
  <si>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</si>
  <si>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</si>
  <si>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</si>
  <si>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</si>
  <si>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</si>
  <si>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</si>
  <si>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</si>
  <si>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</si>
  <si>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</si>
  <si>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</si>
  <si>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</si>
  <si>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</si>
  <si>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</si>
  <si>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</si>
  <si>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</si>
  <si>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</si>
  <si>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</si>
  <si>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</si>
  <si>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</si>
  <si>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</si>
  <si>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</si>
  <si>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</si>
  <si>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</si>
  <si>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</si>
  <si>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</si>
  <si>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</si>
  <si>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</si>
  <si>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</si>
  <si>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</si>
  <si>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</si>
  <si>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</si>
  <si>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</si>
  <si>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</si>
  <si>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</si>
  <si>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</si>
  <si>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</si>
  <si>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</si>
  <si>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</si>
  <si>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</si>
  <si>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</si>
  <si>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</si>
  <si>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</si>
  <si>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</si>
  <si>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</si>
  <si>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</si>
  <si>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</si>
  <si>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</si>
  <si>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</si>
  <si>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</si>
  <si>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</si>
  <si>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</si>
  <si>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</si>
  <si>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</si>
  <si>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</si>
  <si>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</si>
  <si>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</si>
  <si>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</si>
  <si>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</si>
  <si>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</si>
  <si>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</si>
  <si>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</si>
  <si>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</si>
  <si>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</si>
  <si>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</si>
  <si>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</si>
  <si>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</si>
  <si>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</si>
  <si>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</si>
  <si>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</si>
  <si>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</si>
  <si>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</si>
  <si>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</si>
  <si>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</si>
  <si>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</si>
  <si>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</si>
  <si>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</si>
  <si>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</si>
  <si>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</si>
  <si>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</si>
  <si>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</si>
  <si>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</si>
  <si>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</si>
  <si>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</si>
  <si>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</si>
  <si>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</si>
  <si>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</si>
  <si>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</si>
  <si>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</si>
  <si>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</si>
  <si>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</si>
  <si>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</si>
  <si>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</si>
  <si>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</si>
  <si>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</si>
  <si>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</si>
  <si>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</si>
  <si>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</si>
  <si>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</si>
  <si>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</si>
  <si>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</si>
  <si>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</si>
  <si>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</si>
  <si>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</si>
  <si>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</si>
  <si>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</si>
  <si>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</si>
  <si>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</si>
  <si>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</si>
  <si>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</si>
  <si>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</si>
  <si>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</si>
  <si>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</si>
  <si>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</si>
  <si>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</si>
  <si>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</si>
  <si>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</si>
  <si>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</si>
  <si>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</si>
  <si>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</si>
  <si>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</si>
  <si>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</si>
  <si>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</si>
  <si>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</si>
  <si>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</si>
  <si>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</si>
  <si>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</si>
  <si>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</si>
  <si>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</si>
  <si>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</si>
  <si>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</si>
  <si>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</si>
  <si>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</si>
  <si>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</si>
  <si>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</si>
  <si>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</si>
  <si>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</si>
  <si>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</si>
  <si>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</si>
  <si>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</si>
  <si>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</si>
  <si>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</si>
  <si>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</si>
  <si>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</si>
  <si>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</si>
  <si>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</si>
  <si>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</si>
  <si>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</si>
  <si>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</si>
  <si>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</si>
  <si>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</si>
  <si>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</si>
  <si>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</si>
  <si>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</si>
  <si>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</si>
  <si>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</si>
  <si>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</si>
  <si>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</si>
  <si>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</si>
  <si>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</si>
  <si>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</si>
  <si>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</si>
  <si>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</si>
  <si>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</si>
  <si>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</si>
  <si>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</si>
  <si>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</si>
  <si>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</si>
  <si>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</si>
  <si>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</si>
  <si>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</si>
  <si>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</si>
  <si>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</si>
  <si>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</si>
  <si>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</si>
  <si>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</si>
  <si>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</si>
  <si>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</si>
  <si>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</si>
  <si>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</si>
  <si>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</si>
  <si>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</si>
  <si>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</si>
  <si>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</si>
  <si>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</si>
  <si>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</si>
  <si>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</si>
  <si>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</si>
  <si>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</si>
  <si>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</si>
  <si>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</si>
  <si>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</si>
  <si>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</si>
  <si>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</si>
  <si>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</si>
  <si>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</si>
  <si>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</si>
  <si>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</si>
  <si>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</si>
  <si>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</si>
  <si>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</si>
  <si>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</si>
  <si>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</si>
  <si>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</si>
  <si>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</si>
  <si>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</si>
  <si>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</si>
  <si>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</si>
  <si>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</si>
  <si>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</si>
  <si>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</si>
  <si>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</si>
  <si>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</si>
  <si>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</si>
  <si>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</si>
  <si>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</si>
  <si>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</si>
  <si>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</si>
  <si>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</si>
  <si>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</si>
  <si>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</si>
  <si>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</si>
  <si>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</si>
  <si>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</si>
  <si>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</si>
  <si>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</si>
  <si>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</si>
  <si>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</si>
  <si>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</si>
  <si>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</si>
  <si>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</si>
  <si>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</si>
  <si>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</si>
  <si>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</si>
  <si>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</si>
  <si>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</si>
  <si>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</si>
  <si>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</si>
  <si>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</si>
  <si>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</si>
  <si>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</si>
  <si>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</si>
  <si>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</si>
  <si>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</si>
  <si>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</si>
  <si>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</si>
  <si>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</si>
  <si>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</si>
  <si>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</si>
  <si>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</si>
  <si>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</si>
  <si>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</si>
  <si>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</si>
  <si>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</si>
  <si>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</si>
  <si>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</si>
  <si>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</si>
  <si>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</si>
  <si>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</si>
  <si>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</si>
  <si>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</si>
  <si>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</si>
  <si>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</si>
  <si>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</si>
  <si>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</si>
  <si>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</si>
  <si>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</si>
  <si>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</si>
  <si>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</si>
  <si>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</si>
  <si>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</si>
  <si>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</si>
  <si>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</si>
  <si>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</si>
  <si>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</si>
  <si>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</si>
  <si>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</si>
  <si>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</si>
  <si>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</si>
  <si>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</si>
  <si>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</si>
  <si>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</si>
  <si>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</si>
  <si>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</si>
  <si>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</si>
  <si>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</si>
  <si>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</si>
  <si>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</si>
  <si>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</si>
  <si>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</si>
  <si>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</si>
  <si>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</si>
  <si>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</si>
  <si>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</si>
  <si>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</si>
  <si>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</si>
  <si>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</si>
  <si>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</si>
  <si>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</si>
  <si>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</si>
  <si>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</si>
  <si>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</si>
  <si>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</si>
  <si>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</si>
  <si>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</si>
  <si>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</si>
  <si>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</si>
  <si>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</si>
  <si>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</si>
  <si>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</si>
  <si>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</si>
  <si>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</si>
  <si>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</si>
  <si>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</si>
  <si>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</si>
  <si>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</si>
  <si>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</si>
  <si>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</si>
  <si>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</si>
  <si>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</si>
  <si>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</si>
  <si>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</si>
  <si>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</si>
  <si>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</si>
  <si>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</si>
  <si>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</si>
  <si>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</si>
  <si>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</si>
  <si>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</si>
  <si>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</si>
  <si>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</si>
  <si>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</si>
  <si>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</si>
  <si>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</si>
  <si>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</si>
  <si>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</si>
  <si>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</si>
  <si>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</si>
  <si>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</si>
  <si>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</si>
  <si>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</si>
  <si>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</si>
  <si>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</si>
  <si>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</si>
  <si>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</si>
  <si>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</si>
  <si>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</si>
  <si>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</si>
  <si>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</si>
  <si>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</si>
  <si>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</si>
  <si>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</si>
  <si>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</si>
  <si>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</si>
  <si>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</si>
  <si>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</si>
  <si>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</si>
  <si>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</si>
  <si>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</si>
  <si>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</si>
  <si>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</si>
  <si>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</si>
  <si>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</si>
  <si>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</si>
  <si>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</si>
  <si>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</si>
  <si>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</si>
  <si>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</si>
  <si>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</si>
  <si>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</si>
  <si>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</si>
  <si>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</si>
  <si>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</si>
  <si>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</si>
  <si>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</si>
  <si>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</si>
  <si>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</si>
  <si>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</si>
  <si>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</si>
  <si>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</si>
  <si>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</si>
  <si>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</si>
  <si>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</si>
  <si>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</si>
  <si>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</si>
  <si>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</si>
  <si>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</si>
  <si>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</si>
  <si>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</si>
  <si>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</si>
  <si>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</si>
  <si>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</si>
  <si>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</si>
  <si>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</si>
  <si>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</si>
  <si>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</si>
  <si>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</si>
  <si>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</si>
  <si>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</si>
  <si>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</si>
  <si>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</si>
  <si>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</si>
  <si>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</si>
  <si>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</si>
  <si>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</si>
  <si>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</si>
  <si>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</si>
  <si>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</si>
  <si>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</si>
  <si>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</si>
  <si>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</si>
  <si>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</si>
  <si>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</si>
  <si>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</si>
  <si>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</si>
  <si>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</si>
  <si>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</si>
  <si>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</si>
  <si>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</si>
  <si>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</si>
  <si>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</si>
  <si>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</si>
  <si>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</si>
  <si>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</si>
  <si>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</si>
  <si>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</si>
  <si>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</si>
  <si>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</si>
  <si>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</si>
  <si>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</si>
  <si>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</si>
  <si>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</si>
  <si>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</si>
  <si>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</si>
  <si>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</si>
  <si>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</si>
  <si>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</si>
  <si>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</si>
  <si>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</si>
  <si>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</si>
  <si>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</si>
  <si>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</si>
  <si>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</si>
  <si>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</si>
  <si>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</si>
  <si>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</si>
  <si>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</si>
  <si>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</si>
  <si>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</si>
  <si>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</si>
  <si>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</si>
  <si>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</si>
  <si>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</si>
  <si>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</si>
  <si>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</si>
  <si>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</si>
  <si>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</si>
  <si>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</si>
  <si>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</si>
  <si>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</si>
  <si>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</si>
  <si>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</si>
  <si>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</si>
  <si>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</si>
  <si>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</si>
  <si>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</si>
  <si>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</si>
  <si>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</si>
  <si>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</si>
  <si>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</si>
  <si>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</si>
  <si>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</si>
  <si>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</si>
  <si>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</si>
  <si>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</si>
  <si>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</si>
  <si>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</si>
  <si>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</si>
  <si>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</si>
  <si>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</si>
  <si>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</si>
  <si>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</si>
  <si>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</si>
  <si>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</si>
  <si>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</si>
  <si>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</si>
  <si>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</si>
  <si>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</si>
  <si>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</si>
  <si>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</si>
  <si>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</si>
  <si>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</si>
  <si>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</si>
  <si>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</si>
  <si>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</si>
  <si>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</si>
  <si>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</si>
  <si>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</si>
  <si>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</si>
  <si>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</si>
  <si>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</si>
  <si>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</si>
  <si>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</si>
  <si>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</si>
  <si>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</si>
  <si>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</si>
  <si>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</si>
  <si>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</si>
  <si>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</si>
  <si>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</si>
  <si>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</si>
  <si>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</si>
  <si>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</si>
  <si>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</si>
  <si>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</si>
  <si>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</si>
  <si>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</si>
  <si>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</si>
  <si>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</si>
  <si>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</si>
  <si>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</si>
  <si>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</si>
  <si>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</si>
  <si>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</si>
  <si>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</si>
  <si>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</si>
  <si>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</si>
  <si>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</si>
  <si>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</si>
  <si>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</si>
  <si>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</si>
  <si>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</si>
  <si>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</si>
  <si>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</si>
  <si>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</si>
  <si>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</si>
  <si>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</si>
  <si>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</si>
  <si>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</si>
  <si>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</si>
  <si>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</si>
  <si>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</si>
  <si>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</si>
  <si>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</si>
  <si>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</si>
  <si>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</si>
  <si>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</si>
  <si>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</si>
  <si>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</si>
  <si>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</si>
  <si>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</si>
  <si>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</si>
  <si>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</si>
  <si>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</si>
  <si>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</si>
  <si>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</si>
  <si>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</si>
  <si>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</si>
  <si>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</si>
  <si>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</si>
  <si>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</si>
  <si>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</si>
  <si>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</si>
  <si>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</si>
  <si>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</si>
  <si>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</si>
  <si>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</si>
  <si>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</si>
  <si>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</si>
  <si>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</si>
  <si>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</si>
  <si>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</si>
  <si>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</si>
  <si>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</si>
  <si>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</si>
  <si>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</si>
  <si>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</si>
  <si>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</si>
  <si>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</si>
  <si>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</si>
  <si>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</si>
  <si>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</si>
  <si>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</si>
  <si>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</si>
  <si>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</si>
  <si>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</si>
  <si>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</si>
  <si>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</si>
  <si>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</si>
  <si>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</si>
  <si>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</si>
  <si>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</si>
  <si>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</si>
  <si>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</si>
  <si>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</si>
  <si>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</si>
  <si>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</si>
  <si>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</si>
  <si>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</si>
  <si>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</si>
  <si>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</si>
  <si>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</si>
  <si>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</si>
  <si>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</si>
  <si>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</si>
  <si>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</si>
  <si>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</si>
  <si>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</si>
  <si>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</si>
  <si>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</si>
  <si>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</si>
  <si>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</si>
  <si>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</si>
  <si>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</si>
  <si>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</si>
  <si>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</si>
  <si>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</si>
  <si>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</si>
  <si>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</si>
  <si>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</si>
  <si>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</si>
  <si>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</si>
  <si>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</si>
  <si>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</si>
  <si>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</si>
  <si>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</si>
  <si>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</si>
  <si>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</si>
  <si>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</si>
  <si>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</si>
  <si>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</si>
  <si>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</si>
  <si>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</si>
  <si>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</si>
  <si>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</si>
  <si>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</si>
  <si>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</si>
  <si>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</si>
  <si>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</si>
  <si>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</si>
  <si>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</si>
  <si>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</si>
  <si>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</si>
  <si>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</si>
  <si>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</si>
  <si>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</si>
  <si>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</si>
  <si>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</si>
  <si>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</si>
  <si>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</si>
  <si>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</si>
  <si>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</si>
  <si>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</si>
  <si>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</si>
  <si>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</si>
  <si>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</si>
  <si>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</si>
  <si>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</si>
  <si>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</si>
  <si>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</si>
  <si>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</si>
  <si>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</si>
  <si>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</si>
  <si>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</si>
  <si>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</si>
  <si>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</si>
  <si>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</si>
  <si>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</si>
  <si>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</si>
  <si>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</si>
  <si>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</si>
  <si>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</si>
  <si>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</si>
  <si>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</si>
  <si>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</si>
  <si>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</si>
  <si>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</si>
  <si>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</si>
  <si>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</si>
  <si>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</si>
  <si>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</si>
  <si>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</si>
  <si>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</si>
  <si>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</si>
  <si>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</si>
  <si>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</si>
  <si>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</si>
  <si>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</si>
  <si>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</si>
  <si>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</si>
  <si>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</si>
  <si>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</si>
  <si>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</si>
  <si>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</si>
  <si>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</si>
  <si>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</si>
  <si>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</si>
  <si>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</si>
  <si>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</si>
  <si>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</si>
  <si>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</si>
  <si>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</si>
  <si>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</si>
  <si>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</si>
  <si>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</si>
  <si>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</si>
  <si>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</si>
  <si>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</si>
  <si>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</si>
  <si>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</si>
  <si>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</si>
  <si>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</si>
  <si>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</si>
  <si>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</si>
  <si>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</si>
  <si>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</si>
  <si>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</si>
  <si>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</si>
  <si>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</si>
  <si>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</si>
  <si>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</si>
  <si>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</si>
  <si>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</si>
  <si>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</si>
  <si>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</si>
  <si>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</si>
  <si>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</si>
  <si>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</si>
  <si>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</si>
  <si>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</si>
  <si>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</si>
  <si>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</si>
  <si>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</si>
  <si>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</si>
  <si>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</si>
  <si>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</si>
  <si>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</si>
  <si>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</si>
  <si>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</si>
  <si>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</si>
  <si>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</si>
  <si>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</si>
  <si>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</si>
  <si>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</si>
  <si>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</si>
  <si>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</si>
  <si>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</si>
  <si>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</si>
  <si>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</si>
  <si>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</si>
  <si>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</si>
  <si>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</si>
  <si>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</si>
  <si>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</si>
  <si>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</si>
  <si>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</si>
  <si>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</si>
  <si>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</si>
  <si>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</si>
  <si>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</si>
  <si>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</si>
  <si>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</si>
  <si>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</si>
  <si>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</si>
  <si>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</si>
  <si>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</si>
  <si>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</si>
  <si>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</si>
  <si>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</si>
  <si>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</si>
  <si>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</si>
  <si>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</si>
  <si>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</si>
  <si>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</si>
  <si>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</si>
  <si>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</si>
  <si>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</si>
  <si>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</si>
  <si>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</si>
  <si>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</si>
  <si>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</si>
  <si>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</si>
  <si>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</si>
  <si>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</si>
  <si>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</si>
  <si>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</si>
  <si>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</si>
  <si>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</si>
  <si>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</si>
  <si>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</si>
  <si>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</si>
  <si>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</si>
  <si>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</si>
  <si>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</si>
  <si>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</si>
  <si>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</si>
  <si>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</si>
  <si>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</si>
  <si>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</si>
  <si>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</si>
  <si>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</si>
  <si>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</si>
  <si>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</si>
  <si>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</si>
  <si>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</si>
  <si>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</si>
  <si>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</si>
  <si>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</si>
  <si>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</si>
  <si>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</si>
  <si>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</si>
  <si>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</si>
  <si>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</si>
  <si>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</si>
  <si>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</si>
  <si>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</si>
  <si>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</si>
  <si>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</si>
  <si>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</si>
  <si>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</si>
  <si>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</si>
  <si>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</si>
  <si>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</si>
  <si>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</si>
  <si>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</si>
  <si>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</si>
  <si>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</si>
  <si>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</si>
  <si>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</si>
  <si>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</si>
  <si>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</si>
  <si>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</si>
  <si>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</si>
  <si>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</si>
  <si>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</si>
  <si>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</si>
  <si>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</si>
  <si>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</si>
  <si>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</si>
  <si>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</si>
  <si>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</si>
  <si>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</si>
  <si>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</si>
  <si>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</si>
  <si>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</si>
  <si>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</si>
  <si>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</si>
  <si>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</si>
  <si>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</si>
  <si>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</si>
  <si>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</si>
  <si>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</si>
  <si>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</si>
  <si>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</si>
  <si>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</si>
  <si>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</si>
  <si>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</si>
  <si>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</si>
  <si>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</si>
  <si>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</si>
  <si>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</si>
  <si>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</si>
  <si>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</si>
  <si>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</si>
  <si>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</si>
  <si>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</si>
  <si>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</si>
  <si>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</si>
  <si>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</si>
  <si>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</si>
  <si>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</si>
  <si>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</si>
  <si>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</si>
  <si>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</si>
  <si>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</si>
  <si>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</si>
  <si>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</si>
  <si>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</si>
  <si>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</si>
  <si>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</si>
  <si>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</si>
  <si>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</si>
  <si>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</si>
  <si>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</si>
  <si>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</si>
  <si>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</si>
  <si>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</si>
  <si>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</si>
  <si>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</si>
  <si>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</si>
  <si>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</si>
  <si>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</si>
  <si>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</si>
  <si>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</si>
  <si>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</si>
  <si>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</si>
  <si>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</si>
  <si>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</si>
  <si>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</si>
  <si>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</si>
  <si>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</si>
  <si>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</si>
  <si>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</si>
  <si>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</si>
  <si>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</si>
  <si>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</si>
  <si>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</si>
  <si>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</si>
  <si>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</si>
  <si>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</si>
  <si>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</si>
  <si>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</si>
  <si>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</si>
  <si>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</si>
  <si>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</si>
  <si>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</si>
  <si>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</si>
  <si>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</si>
  <si>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</si>
  <si>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</si>
  <si>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</si>
  <si>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</si>
  <si>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</si>
  <si>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</si>
  <si>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</si>
  <si>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</si>
  <si>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</si>
  <si>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</si>
  <si>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</si>
  <si>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</si>
  <si>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</si>
  <si>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</si>
  <si>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</si>
  <si>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</si>
  <si>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</si>
  <si>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</si>
  <si>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</si>
  <si>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</si>
  <si>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</si>
  <si>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</si>
  <si>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</si>
  <si>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</si>
  <si>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</si>
  <si>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</si>
  <si>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</si>
  <si>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</si>
  <si>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</si>
  <si>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</si>
  <si>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</si>
  <si>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</si>
  <si>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</si>
  <si>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</si>
  <si>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</si>
  <si>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</si>
  <si>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</si>
  <si>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</si>
  <si>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</si>
  <si>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</si>
  <si>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</si>
  <si>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</si>
  <si>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</si>
  <si>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</si>
  <si>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</si>
  <si>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</si>
  <si>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</si>
  <si>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</si>
  <si>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</si>
  <si>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</si>
  <si>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</si>
  <si>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</si>
  <si>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</si>
  <si>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</si>
  <si>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</si>
  <si>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</si>
  <si>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</si>
  <si>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</si>
  <si>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</si>
  <si>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</si>
  <si>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</si>
  <si>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</si>
  <si>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</si>
  <si>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</si>
  <si>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</si>
  <si>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</si>
  <si>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</si>
  <si>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</si>
  <si>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</si>
  <si>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</si>
  <si>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</si>
  <si>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</si>
  <si>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</si>
  <si>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</si>
  <si>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</si>
  <si>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</si>
  <si>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</si>
  <si>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</si>
  <si>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</si>
  <si>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</si>
  <si>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</si>
  <si>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</si>
  <si>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</si>
  <si>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</si>
  <si>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</si>
  <si>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</si>
  <si>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</si>
  <si>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</si>
  <si>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</si>
  <si>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</si>
  <si>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</si>
  <si>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</si>
  <si>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</si>
  <si>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</si>
  <si>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</si>
  <si>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</si>
  <si>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</si>
  <si>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</si>
  <si>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</si>
  <si>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</si>
  <si>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</si>
  <si>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</si>
  <si>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</si>
  <si>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</si>
  <si>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</si>
  <si>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</si>
  <si>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</si>
  <si>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</si>
  <si>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</si>
  <si>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</si>
  <si>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</si>
  <si>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</si>
  <si>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</si>
  <si>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</si>
  <si>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</si>
  <si>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</si>
  <si>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</si>
  <si>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</si>
  <si>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</si>
  <si>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</si>
  <si>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</si>
  <si>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</si>
  <si>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</si>
  <si>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</si>
  <si>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</si>
  <si>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</si>
  <si>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</si>
  <si>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</si>
  <si>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</si>
  <si>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</si>
  <si>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</si>
  <si>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</si>
  <si>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</si>
  <si>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</si>
  <si>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</si>
  <si>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</si>
  <si>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</si>
  <si>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</si>
  <si>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</si>
  <si>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</si>
  <si>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</si>
  <si>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</si>
  <si>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</si>
  <si>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</si>
  <si>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</si>
  <si>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</si>
  <si>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</si>
  <si>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</si>
  <si>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</si>
  <si>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</si>
  <si>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</si>
  <si>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</si>
  <si>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</si>
  <si>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</si>
  <si>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</si>
  <si>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</si>
  <si>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</si>
  <si>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</si>
  <si>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</si>
  <si>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</si>
  <si>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</si>
  <si>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</si>
  <si>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</si>
  <si>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</si>
  <si>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</si>
  <si>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</si>
  <si>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</si>
  <si>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</si>
  <si>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</si>
  <si>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</si>
  <si>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</si>
  <si>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</si>
  <si>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</si>
  <si>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</si>
  <si>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</si>
  <si>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</si>
  <si>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</si>
  <si>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</si>
  <si>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</si>
  <si>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</si>
  <si>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</si>
  <si>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</si>
  <si>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</si>
  <si>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</si>
  <si>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</si>
  <si>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</si>
  <si>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</si>
  <si>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</si>
  <si>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</si>
  <si>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</si>
  <si>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</si>
  <si>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</si>
  <si>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</si>
  <si>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</si>
  <si>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</si>
  <si>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</si>
  <si>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</si>
  <si>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</si>
  <si>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</si>
  <si>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</si>
  <si>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</si>
  <si>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</si>
  <si>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</si>
  <si>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</si>
  <si>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</si>
  <si>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</si>
  <si>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</si>
  <si>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</si>
  <si>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</si>
  <si>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</si>
  <si>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</si>
  <si>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</si>
  <si>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</si>
  <si>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</si>
  <si>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</si>
  <si>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</si>
  <si>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</si>
  <si>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</si>
  <si>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</si>
  <si>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</si>
  <si>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</si>
  <si>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</si>
  <si>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</si>
  <si>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</si>
  <si>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</si>
  <si>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</si>
  <si>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</si>
  <si>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</si>
  <si>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</si>
  <si>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</si>
  <si>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</si>
  <si>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</si>
  <si>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</si>
  <si>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</si>
  <si>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</si>
  <si>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</si>
  <si>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</si>
  <si>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</si>
  <si>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</si>
  <si>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</si>
  <si>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</si>
  <si>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</si>
  <si>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</si>
  <si>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</si>
  <si>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</si>
  <si>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</si>
  <si>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</si>
  <si>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</si>
  <si>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</si>
  <si>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</si>
  <si>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</si>
  <si>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</si>
  <si>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</si>
  <si>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</si>
  <si>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</si>
  <si>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</si>
  <si>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</si>
  <si>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</si>
  <si>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</si>
  <si>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</si>
  <si>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</si>
  <si>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</si>
  <si>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</si>
  <si>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</si>
  <si>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</si>
  <si>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</si>
  <si>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</si>
  <si>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</si>
  <si>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</si>
  <si>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</si>
  <si>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</si>
  <si>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</si>
  <si>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</si>
  <si>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</si>
  <si>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</si>
  <si>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</si>
  <si>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</si>
  <si>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</si>
  <si>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</si>
  <si>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</si>
  <si>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</si>
  <si>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</si>
  <si>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</si>
  <si>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</si>
  <si>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</si>
  <si>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</si>
  <si>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</si>
  <si>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</si>
  <si>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</si>
  <si>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</si>
  <si>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</si>
  <si>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</si>
  <si>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</si>
  <si>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</si>
  <si>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</si>
  <si>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</si>
  <si>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</si>
  <si>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</si>
  <si>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</si>
  <si>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</si>
  <si>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</si>
  <si>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</si>
  <si>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</si>
  <si>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</si>
  <si>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</si>
  <si>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</si>
  <si>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</si>
  <si>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</si>
  <si>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</si>
  <si>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</si>
  <si>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</si>
  <si>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</si>
  <si>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</si>
  <si>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</si>
  <si>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</si>
  <si>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</si>
  <si>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</si>
  <si>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</si>
  <si>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</si>
  <si>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</si>
  <si>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</si>
  <si>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</si>
  <si>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</si>
  <si>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</si>
  <si>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</si>
  <si>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</si>
  <si>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</si>
  <si>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</si>
  <si>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</si>
  <si>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</si>
  <si>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</si>
  <si>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</si>
  <si>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</si>
  <si>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</si>
  <si>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</si>
  <si>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</si>
  <si>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</si>
  <si>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</si>
  <si>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</si>
  <si>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</si>
  <si>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</si>
  <si>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</si>
  <si>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</si>
  <si>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</si>
  <si>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</si>
  <si>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</si>
  <si>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</si>
  <si>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</si>
  <si>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</si>
  <si>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</si>
  <si>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</si>
  <si>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</si>
  <si>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</si>
  <si>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</si>
  <si>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</si>
  <si>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</si>
  <si>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</si>
  <si>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</si>
  <si>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</si>
  <si>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</si>
  <si>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</si>
  <si>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</si>
  <si>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</si>
  <si>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</si>
  <si>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</si>
  <si>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</si>
  <si>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</si>
  <si>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</si>
  <si>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</si>
  <si>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</si>
  <si>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</si>
  <si>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</si>
  <si>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</si>
  <si>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</si>
  <si>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</si>
  <si>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</si>
  <si>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</si>
  <si>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</si>
  <si>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</si>
  <si>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</si>
  <si>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</si>
  <si>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</si>
  <si>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</si>
  <si>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</si>
  <si>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</si>
  <si>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</si>
  <si>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</si>
  <si>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</si>
  <si>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</si>
  <si>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</si>
  <si>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</si>
  <si>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</si>
  <si>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</si>
  <si>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</si>
  <si>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</si>
  <si>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</si>
  <si>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</si>
  <si>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</si>
  <si>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</si>
  <si>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</si>
  <si>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</si>
  <si>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</si>
  <si>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</si>
  <si>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</si>
  <si>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</si>
  <si>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</si>
  <si>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</si>
  <si>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</si>
  <si>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</si>
  <si>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</si>
  <si>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</si>
  <si>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</si>
  <si>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</si>
  <si>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</si>
  <si>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</si>
  <si>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</si>
  <si>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</si>
  <si>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</si>
  <si>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</si>
  <si>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</si>
  <si>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</si>
  <si>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</si>
  <si>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</si>
  <si>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</si>
  <si>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</si>
  <si>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</si>
  <si>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</si>
  <si>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</si>
  <si>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</si>
  <si>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</si>
  <si>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</si>
  <si>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</si>
  <si>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</si>
  <si>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</si>
  <si>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</si>
  <si>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</si>
  <si>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</si>
  <si>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</si>
  <si>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</si>
  <si>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</si>
  <si>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</si>
  <si>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</si>
  <si>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</si>
  <si>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</si>
  <si>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</si>
  <si>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</si>
  <si>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</si>
  <si>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</si>
  <si>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</si>
  <si>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</si>
  <si>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</si>
  <si>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</si>
  <si>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</si>
  <si>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</si>
  <si>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</si>
  <si>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</si>
  <si>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</si>
  <si>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</si>
  <si>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</si>
  <si>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</si>
  <si>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</si>
  <si>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</si>
  <si>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</si>
  <si>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</si>
  <si>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</si>
  <si>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</si>
  <si>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</si>
  <si>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</si>
  <si>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</si>
  <si>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</si>
  <si>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</si>
  <si>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</si>
  <si>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</si>
  <si>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</si>
  <si>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</si>
  <si>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</si>
  <si>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</si>
  <si>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</si>
  <si>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</si>
  <si>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</si>
  <si>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</si>
  <si>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</si>
  <si>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</si>
  <si>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</si>
  <si>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</si>
  <si>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</si>
  <si>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</si>
  <si>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</si>
  <si>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</si>
  <si>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</si>
  <si>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</si>
  <si>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</si>
  <si>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</si>
  <si>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</si>
  <si>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</si>
  <si>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</si>
  <si>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</si>
  <si>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</si>
  <si>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</si>
  <si>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</si>
  <si>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</si>
  <si>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</si>
  <si>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</si>
  <si>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</si>
  <si>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</si>
  <si>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</si>
  <si>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</si>
  <si>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</si>
  <si>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</si>
  <si>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</si>
  <si>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</si>
  <si>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</si>
  <si>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</si>
  <si>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</si>
  <si>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</si>
  <si>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</si>
  <si>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</si>
  <si>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</si>
  <si>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</si>
  <si>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</si>
  <si>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</si>
  <si>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</si>
  <si>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</si>
  <si>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</si>
  <si>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</si>
  <si>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</si>
  <si>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</si>
  <si>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</si>
  <si>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</si>
  <si>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</si>
  <si>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</si>
  <si>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</si>
  <si>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</si>
  <si>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</si>
  <si>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</si>
  <si>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</si>
  <si>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</si>
  <si>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</si>
  <si>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</si>
  <si>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</si>
  <si>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</si>
  <si>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</si>
  <si>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</si>
  <si>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</si>
  <si>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</si>
  <si>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</si>
  <si>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</si>
  <si>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</si>
  <si>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</si>
  <si>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</si>
  <si>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</si>
  <si>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</si>
  <si>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</si>
  <si>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</si>
  <si>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</si>
  <si>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</si>
  <si>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</si>
  <si>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</si>
  <si>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</si>
  <si>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</si>
  <si>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</si>
  <si>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</si>
  <si>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</si>
  <si>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</si>
  <si>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</si>
  <si>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</si>
  <si>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</si>
  <si>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</si>
  <si>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</si>
  <si>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</si>
  <si>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</si>
  <si>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</si>
  <si>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</si>
  <si>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</si>
  <si>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</si>
  <si>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</si>
  <si>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</si>
  <si>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</si>
  <si>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</si>
  <si>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</si>
  <si>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</si>
  <si>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</si>
  <si>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</si>
  <si>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</si>
  <si>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</si>
  <si>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</si>
  <si>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</si>
  <si>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</si>
  <si>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</si>
  <si>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</si>
  <si>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</si>
  <si>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</si>
  <si>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</si>
  <si>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</si>
  <si>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</si>
  <si>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</si>
  <si>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</si>
  <si>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</si>
  <si>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</si>
  <si>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</si>
  <si>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</si>
  <si>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</si>
  <si>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</si>
  <si>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</si>
  <si>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</si>
  <si>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</si>
  <si>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</si>
  <si>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</si>
  <si>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</si>
  <si>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</si>
  <si>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</si>
  <si>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</si>
  <si>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</si>
  <si>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</si>
  <si>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</si>
  <si>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</si>
  <si>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</si>
  <si>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</si>
  <si>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</si>
  <si>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</si>
  <si>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</si>
  <si>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</si>
  <si>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</si>
  <si>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</si>
  <si>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</si>
  <si>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</si>
  <si>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</si>
  <si>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</si>
  <si>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</si>
  <si>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</si>
  <si>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</si>
  <si>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</si>
  <si>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</si>
  <si>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</si>
  <si>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</si>
  <si>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</si>
  <si>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</si>
  <si>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</si>
  <si>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</si>
  <si>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</si>
  <si>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</si>
  <si>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</si>
  <si>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</si>
  <si>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</si>
  <si>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</si>
  <si>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</si>
  <si>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</si>
  <si>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</si>
  <si>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</si>
  <si>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</si>
  <si>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</si>
  <si>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</si>
  <si>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</si>
  <si>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</si>
  <si>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</si>
  <si>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</si>
  <si>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</si>
  <si>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</si>
  <si>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</si>
  <si>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</si>
  <si>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</si>
  <si>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</si>
  <si>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</si>
  <si>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</si>
  <si>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</si>
  <si>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</si>
  <si>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</si>
  <si>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</si>
  <si>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</si>
  <si>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</si>
  <si>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</si>
  <si>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</si>
  <si>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</si>
  <si>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</si>
  <si>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</si>
  <si>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</si>
  <si>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</si>
  <si>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</si>
  <si>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</si>
  <si>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</si>
  <si>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</si>
  <si>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</si>
  <si>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</si>
  <si>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</si>
  <si>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</si>
  <si>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</si>
  <si>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</si>
  <si>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</si>
  <si>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</si>
  <si>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</si>
  <si>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</si>
  <si>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</si>
  <si>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</si>
  <si>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</si>
  <si>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</si>
  <si>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</si>
  <si>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</si>
  <si>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</si>
  <si>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</si>
  <si>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</si>
  <si>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</si>
  <si>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</si>
  <si>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</si>
  <si>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</si>
  <si>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</si>
  <si>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</si>
  <si>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</si>
  <si>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</si>
  <si>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</si>
  <si>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</si>
  <si>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</si>
  <si>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</si>
  <si>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</si>
  <si>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</si>
  <si>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</si>
  <si>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</si>
  <si>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</si>
  <si>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</si>
  <si>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</si>
  <si>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</si>
  <si>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</si>
  <si>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</si>
  <si>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</si>
  <si>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</si>
  <si>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</si>
  <si>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</si>
  <si>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</si>
  <si>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</si>
  <si>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</si>
  <si>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</si>
  <si>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</si>
  <si>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</si>
  <si>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</si>
  <si>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</si>
  <si>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</si>
  <si>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</si>
  <si>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</si>
  <si>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</si>
  <si>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</si>
  <si>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</si>
  <si>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</si>
  <si>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</si>
  <si>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</si>
  <si>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</si>
  <si>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</si>
  <si>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</si>
  <si>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</si>
  <si>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</si>
  <si>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</si>
  <si>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</si>
  <si>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</si>
  <si>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</si>
  <si>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</si>
  <si>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</si>
  <si>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</si>
  <si>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</si>
  <si>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</si>
  <si>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</si>
  <si>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</si>
  <si>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</si>
  <si>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</si>
  <si>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</si>
  <si>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</si>
  <si>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</si>
  <si>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</si>
  <si>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</si>
  <si>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</si>
  <si>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</si>
  <si>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</si>
  <si>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</si>
  <si>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</si>
  <si>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</si>
  <si>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</si>
  <si>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</si>
  <si>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</si>
  <si>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</si>
  <si>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</si>
  <si>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</si>
  <si>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</si>
  <si>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</si>
  <si>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</si>
  <si>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</si>
  <si>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</si>
  <si>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</si>
  <si>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</si>
  <si>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</si>
  <si>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</si>
  <si>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</si>
  <si>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</si>
  <si>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</si>
  <si>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</si>
  <si>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</si>
  <si>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</si>
  <si>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</si>
  <si>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</si>
  <si>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</si>
  <si>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</si>
  <si>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</si>
  <si>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</si>
  <si>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</si>
  <si>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</si>
  <si>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</si>
  <si>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</si>
  <si>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</si>
  <si>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</si>
  <si>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</si>
  <si>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</si>
  <si>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</si>
  <si>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</si>
  <si>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</si>
  <si>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</si>
  <si>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</si>
  <si>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</si>
  <si>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</si>
  <si>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</si>
  <si>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</si>
  <si>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</si>
  <si>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</si>
  <si>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</si>
  <si>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</si>
  <si>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</si>
  <si>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</si>
  <si>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</si>
  <si>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</si>
  <si>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</si>
  <si>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</si>
  <si>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</si>
  <si>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</si>
  <si>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</si>
  <si>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</si>
  <si>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</si>
  <si>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</si>
  <si>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</si>
  <si>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</si>
  <si>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</si>
  <si>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</si>
  <si>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</si>
  <si>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</si>
  <si>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</si>
  <si>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</si>
  <si>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</si>
  <si>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</si>
  <si>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</si>
  <si>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</si>
  <si>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</si>
  <si>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</si>
  <si>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</si>
  <si>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</si>
  <si>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</si>
  <si>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</si>
  <si>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</si>
  <si>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</si>
  <si>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</si>
  <si>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</si>
  <si>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</si>
  <si>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</si>
  <si>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</si>
  <si>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</si>
  <si>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</si>
  <si>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</si>
  <si>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</si>
  <si>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</si>
  <si>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</si>
  <si>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</si>
  <si>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</si>
  <si>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</si>
  <si>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</si>
  <si>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</si>
  <si>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</si>
  <si>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</si>
  <si>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</si>
  <si>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</si>
  <si>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</si>
  <si>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</si>
  <si>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</si>
  <si>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</si>
  <si>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</si>
  <si>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</si>
  <si>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</si>
  <si>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</si>
  <si>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</si>
  <si>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</si>
  <si>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</si>
  <si>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</si>
  <si>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</si>
  <si>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</si>
  <si>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</si>
  <si>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</si>
  <si>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</si>
  <si>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</si>
  <si>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</si>
  <si>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</si>
  <si>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</si>
  <si>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</si>
  <si>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</si>
  <si>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</si>
  <si>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</si>
  <si>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</si>
  <si>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</si>
  <si>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</si>
  <si>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</si>
  <si>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</si>
  <si>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</si>
  <si>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</si>
  <si>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</si>
  <si>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</si>
  <si>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</si>
  <si>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</si>
  <si>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</si>
  <si>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</si>
  <si>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</si>
  <si>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</si>
  <si>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</si>
  <si>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</si>
  <si>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</si>
  <si>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</si>
  <si>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</si>
  <si>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</si>
  <si>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</si>
  <si>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</si>
  <si>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</si>
  <si>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</si>
  <si>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</si>
  <si>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</si>
  <si>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</si>
  <si>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</si>
  <si>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</si>
  <si>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</si>
  <si>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</si>
  <si>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</si>
  <si>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</si>
  <si>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</si>
  <si>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</si>
  <si>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</si>
  <si>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</si>
  <si>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</si>
  <si>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</si>
  <si>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</si>
  <si>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</si>
  <si>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</si>
  <si>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</si>
  <si>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</si>
  <si>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</si>
  <si>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</si>
  <si>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</si>
  <si>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</si>
  <si>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</si>
  <si>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</si>
  <si>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</si>
  <si>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</si>
  <si>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</si>
  <si>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</si>
  <si>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</si>
  <si>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</si>
  <si>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</si>
  <si>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</si>
  <si>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</si>
  <si>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</si>
  <si>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</si>
  <si>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</si>
  <si>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</si>
  <si>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</si>
  <si>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</si>
  <si>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</si>
  <si>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</si>
  <si>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</si>
  <si>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</si>
  <si>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</si>
  <si>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</si>
  <si>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</si>
  <si>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</si>
  <si>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</si>
  <si>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</si>
  <si>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</si>
  <si>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</si>
  <si>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</si>
  <si>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</si>
  <si>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</si>
  <si>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</si>
  <si>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</si>
  <si>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</si>
  <si>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</si>
  <si>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</si>
  <si>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</si>
  <si>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</si>
  <si>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</si>
  <si>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</si>
  <si>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</si>
  <si>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</si>
  <si>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</si>
  <si>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</si>
  <si>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</si>
  <si>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</si>
  <si>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</si>
  <si>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</si>
  <si>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</si>
  <si>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</si>
  <si>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</si>
  <si>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</si>
  <si>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</si>
  <si>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</si>
  <si>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</si>
  <si>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</si>
  <si>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</si>
  <si>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</si>
  <si>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</si>
  <si>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</si>
  <si>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</si>
  <si>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</si>
  <si>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</si>
  <si>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</si>
  <si>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</si>
  <si>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</si>
  <si>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</si>
  <si>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</si>
  <si>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</si>
  <si>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</si>
  <si>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</si>
  <si>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</si>
  <si>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</si>
  <si>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</si>
  <si>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</si>
  <si>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</si>
  <si>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</si>
  <si>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</si>
  <si>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</si>
  <si>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</si>
  <si>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</si>
  <si>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</si>
  <si>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</si>
  <si>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</si>
  <si>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</si>
  <si>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</si>
  <si>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</si>
  <si>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</si>
  <si>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</si>
  <si>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</si>
  <si>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</si>
  <si>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</si>
  <si>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</si>
  <si>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</si>
  <si>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</si>
  <si>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</si>
  <si>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</si>
  <si>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</si>
  <si>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</si>
  <si>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</si>
  <si>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</si>
  <si>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</si>
  <si>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</si>
  <si>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</si>
  <si>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</si>
  <si>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</si>
  <si>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</si>
  <si>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</si>
  <si>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</si>
  <si>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</si>
  <si>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</si>
  <si>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</si>
  <si>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</si>
  <si>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</si>
  <si>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</si>
  <si>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</si>
  <si>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</si>
  <si>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</si>
  <si>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</si>
  <si>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</si>
  <si>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</si>
  <si>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</si>
  <si>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</si>
  <si>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</si>
  <si>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</si>
  <si>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</si>
  <si>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</si>
  <si>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</si>
  <si>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</si>
  <si>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</si>
  <si>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</si>
  <si>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</si>
  <si>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</si>
  <si>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</si>
  <si>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</si>
  <si>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</si>
  <si>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</si>
  <si>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</si>
  <si>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</si>
  <si>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</si>
  <si>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</si>
  <si>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</si>
  <si>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</si>
  <si>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</si>
  <si>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</si>
  <si>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</si>
  <si>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</si>
  <si>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</si>
  <si>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</si>
  <si>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</si>
  <si>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</si>
  <si>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</si>
  <si>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</si>
  <si>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</si>
  <si>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</si>
  <si>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</si>
  <si>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</si>
  <si>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</si>
  <si>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</si>
  <si>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</si>
  <si>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</si>
  <si>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</si>
  <si>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</si>
  <si>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</si>
  <si>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</si>
  <si>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</si>
  <si>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</si>
  <si>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</si>
  <si>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</si>
  <si>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</si>
  <si>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</si>
  <si>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</si>
  <si>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</si>
  <si>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</si>
  <si>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</si>
  <si>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</si>
  <si>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</si>
  <si>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</si>
  <si>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</si>
  <si>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</si>
  <si>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</si>
  <si>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</si>
  <si>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</si>
  <si>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</si>
  <si>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</si>
  <si>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</si>
  <si>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</si>
  <si>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</si>
  <si>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</si>
  <si>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</si>
  <si>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</si>
  <si>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</si>
  <si>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</si>
  <si>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</si>
  <si>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</si>
  <si>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</si>
  <si>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</si>
  <si>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</si>
  <si>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</si>
  <si>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</si>
  <si>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</si>
  <si>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</si>
  <si>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</si>
  <si>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</si>
  <si>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</si>
  <si>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</si>
  <si>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</si>
  <si>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</si>
  <si>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</si>
  <si>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</si>
  <si>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</si>
  <si>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</si>
  <si>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</si>
  <si>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</si>
  <si>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</si>
  <si>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</si>
  <si>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</si>
  <si>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</si>
  <si>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</si>
  <si>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</si>
  <si>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</si>
  <si>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</si>
  <si>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</si>
  <si>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</si>
  <si>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</si>
  <si>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</si>
  <si>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</si>
  <si>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</si>
  <si>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</si>
  <si>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</si>
  <si>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</si>
  <si>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</si>
  <si>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</si>
  <si>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</si>
  <si>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</si>
  <si>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</si>
  <si>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</si>
  <si>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</si>
  <si>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</si>
  <si>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</si>
  <si>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</si>
  <si>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</si>
  <si>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</si>
  <si>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</si>
  <si>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</si>
  <si>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</si>
  <si>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</si>
  <si>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</si>
  <si>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</si>
  <si>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</si>
  <si>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</si>
  <si>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</si>
  <si>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</si>
  <si>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</si>
  <si>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</si>
  <si>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</si>
  <si>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</si>
  <si>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</si>
  <si>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</si>
  <si>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</si>
  <si>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</si>
  <si>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</si>
  <si>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</si>
  <si>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</si>
  <si>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</si>
  <si>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</si>
  <si>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</si>
  <si>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</si>
  <si>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</si>
  <si>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</si>
  <si>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</si>
  <si>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</si>
  <si>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</si>
  <si>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</si>
  <si>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</si>
  <si>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</si>
  <si>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</si>
  <si>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</si>
  <si>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</si>
  <si>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</si>
  <si>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</si>
  <si>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</si>
  <si>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</si>
  <si>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</si>
  <si>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</si>
  <si>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</si>
  <si>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</si>
  <si>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</si>
  <si>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</si>
  <si>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</si>
  <si>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</si>
  <si>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</si>
  <si>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</si>
  <si>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</si>
  <si>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</si>
  <si>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</si>
  <si>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</si>
  <si>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</si>
  <si>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</si>
  <si>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</si>
  <si>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</si>
  <si>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</si>
  <si>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</si>
  <si>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</si>
  <si>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</si>
  <si>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</si>
  <si>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</si>
  <si>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</si>
  <si>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</si>
  <si>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</si>
  <si>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</si>
  <si>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</si>
  <si>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</si>
  <si>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</si>
  <si>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</si>
  <si>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</si>
  <si>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</si>
  <si>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</si>
  <si>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</si>
  <si>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</si>
  <si>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</si>
  <si>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</si>
  <si>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</si>
  <si>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</si>
  <si>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</si>
  <si>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</si>
  <si>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</si>
  <si>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</si>
  <si>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</si>
  <si>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</si>
  <si>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</si>
  <si>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</si>
  <si>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</si>
  <si>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</si>
  <si>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</si>
  <si>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</si>
  <si>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</si>
  <si>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</si>
  <si>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</si>
  <si>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</si>
  <si>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</si>
  <si>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</si>
  <si>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</si>
  <si>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</si>
  <si>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</si>
  <si>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</si>
  <si>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</si>
  <si>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</si>
  <si>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</si>
  <si>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</si>
  <si>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</si>
  <si>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</si>
  <si>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</si>
  <si>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</si>
  <si>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</si>
  <si>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</si>
  <si>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</si>
  <si>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</si>
  <si>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</si>
  <si>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</si>
  <si>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</si>
  <si>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</si>
  <si>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</si>
  <si>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</si>
  <si>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</si>
  <si>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</si>
  <si>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</si>
  <si>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</si>
  <si>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</si>
  <si>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</si>
  <si>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</si>
  <si>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</si>
  <si>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</si>
  <si>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</si>
  <si>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</si>
  <si>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</si>
  <si>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</si>
  <si>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</si>
  <si>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</si>
  <si>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</si>
  <si>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</si>
  <si>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</si>
  <si>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</si>
  <si>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</si>
  <si>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</si>
  <si>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</si>
  <si>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</si>
  <si>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</si>
  <si>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</si>
  <si>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</si>
  <si>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</si>
  <si>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</si>
  <si>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</si>
  <si>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</si>
  <si>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</si>
  <si>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</si>
  <si>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</si>
  <si>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</si>
  <si>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</si>
  <si>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</si>
  <si>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</si>
  <si>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</si>
  <si>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</si>
  <si>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</si>
  <si>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</si>
  <si>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</si>
  <si>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</si>
  <si>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</si>
  <si>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</si>
  <si>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</si>
  <si>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</si>
  <si>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</si>
  <si>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</si>
  <si>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</si>
  <si>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</si>
  <si>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</si>
  <si>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</si>
  <si>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</si>
  <si>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</si>
  <si>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</si>
  <si>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</si>
  <si>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</si>
  <si>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</si>
  <si>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</si>
  <si>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</si>
  <si>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</si>
  <si>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</si>
  <si>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</si>
  <si>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</si>
  <si>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</si>
  <si>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</si>
  <si>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</si>
  <si>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</si>
  <si>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</si>
  <si>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</si>
  <si>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</si>
  <si>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</si>
  <si>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</si>
  <si>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</si>
  <si>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</si>
  <si>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</si>
  <si>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</si>
  <si>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</si>
  <si>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</si>
  <si>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</si>
  <si>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</si>
  <si>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</si>
  <si>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</si>
  <si>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</si>
  <si>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</si>
  <si>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</si>
  <si>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</si>
  <si>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</si>
  <si>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</si>
  <si>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</si>
  <si>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</si>
  <si>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</si>
  <si>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</si>
  <si>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</si>
  <si>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</si>
  <si>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</si>
  <si>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</si>
  <si>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</si>
  <si>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</si>
  <si>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</si>
  <si>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</si>
  <si>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</si>
  <si>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</si>
  <si>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</si>
  <si>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</si>
  <si>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</si>
  <si>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</si>
  <si>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</si>
  <si>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</si>
  <si>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</si>
  <si>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</si>
  <si>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</si>
  <si>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</si>
  <si>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</si>
  <si>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</si>
  <si>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</si>
  <si>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</si>
  <si>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</si>
  <si>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</si>
  <si>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</si>
  <si>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</si>
  <si>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</si>
  <si>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</si>
  <si>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</si>
  <si>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</si>
  <si>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</si>
  <si>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</si>
  <si>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</si>
  <si>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</si>
  <si>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</si>
  <si>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</si>
  <si>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</si>
  <si>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</si>
  <si>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</si>
  <si>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</si>
  <si>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</si>
  <si>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</si>
  <si>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</si>
  <si>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</si>
  <si>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</si>
  <si>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</si>
  <si>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</si>
  <si>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</si>
  <si>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</si>
  <si>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</si>
  <si>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</si>
  <si>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</si>
  <si>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</si>
  <si>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</si>
  <si>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</si>
  <si>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</si>
  <si>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</si>
  <si>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</si>
  <si>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</si>
  <si>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</si>
  <si>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</si>
  <si>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</si>
  <si>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</si>
  <si>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</si>
  <si>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</si>
  <si>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</si>
  <si>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</si>
  <si>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</si>
  <si>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</si>
  <si>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</si>
  <si>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</si>
  <si>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</si>
  <si>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</si>
  <si>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</si>
  <si>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</si>
  <si>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</si>
  <si>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</si>
  <si>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</si>
  <si>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</si>
  <si>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</si>
  <si>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</si>
  <si>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</si>
  <si>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</si>
  <si>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</si>
  <si>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</si>
  <si>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</si>
  <si>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</si>
  <si>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</si>
  <si>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</si>
  <si>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</si>
  <si>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</si>
  <si>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</si>
  <si>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</si>
  <si>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</si>
  <si>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</si>
  <si>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</si>
  <si>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</si>
  <si>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</si>
  <si>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</si>
  <si>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</si>
  <si>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</si>
  <si>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</si>
  <si>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</si>
  <si>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</si>
  <si>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</si>
  <si>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</si>
  <si>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</si>
  <si>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</si>
  <si>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</si>
  <si>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</si>
  <si>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</si>
  <si>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</si>
  <si>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</si>
  <si>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</si>
  <si>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</si>
  <si>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</si>
  <si>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</si>
  <si>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</si>
  <si>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</si>
  <si>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</si>
  <si>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</si>
  <si>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</si>
  <si>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</si>
  <si>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</si>
  <si>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</si>
  <si>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</si>
  <si>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</si>
  <si>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</si>
  <si>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</si>
  <si>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</si>
  <si>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</si>
  <si>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</si>
  <si>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</si>
  <si>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</si>
  <si>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</si>
  <si>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</si>
  <si>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</si>
  <si>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</si>
  <si>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</si>
  <si>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</si>
  <si>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</si>
  <si>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</si>
  <si>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</si>
  <si>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</si>
  <si>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</si>
  <si>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</si>
  <si>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</si>
  <si>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</si>
  <si>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</si>
  <si>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</si>
  <si>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</si>
  <si>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</si>
  <si>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</si>
  <si>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</si>
  <si>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</si>
  <si>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</si>
  <si>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</si>
  <si>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</si>
  <si>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</si>
  <si>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</si>
  <si>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</si>
  <si>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</si>
  <si>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</si>
  <si>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</si>
  <si>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</si>
  <si>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</si>
  <si>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</si>
  <si>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</si>
  <si>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</si>
  <si>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</si>
  <si>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</si>
  <si>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</si>
  <si>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</si>
  <si>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</si>
  <si>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</si>
  <si>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</si>
  <si>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</si>
  <si>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</si>
  <si>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</si>
  <si>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</si>
  <si>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</si>
  <si>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</si>
  <si>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</si>
  <si>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</si>
  <si>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</si>
  <si>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</si>
  <si>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</si>
  <si>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</si>
  <si>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</si>
  <si>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</si>
  <si>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</si>
  <si>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</si>
  <si>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</si>
  <si>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</si>
  <si>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</si>
  <si>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</si>
  <si>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</si>
  <si>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</si>
  <si>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</si>
  <si>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</si>
  <si>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</si>
  <si>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</si>
  <si>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</si>
  <si>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</si>
  <si>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</si>
  <si>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</si>
  <si>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</si>
  <si>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</si>
  <si>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</si>
  <si>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</si>
  <si>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</si>
  <si>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</si>
  <si>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</si>
  <si>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</si>
  <si>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</si>
  <si>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</si>
  <si>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</si>
  <si>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</si>
  <si>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</si>
  <si>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</si>
  <si>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</si>
  <si>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</si>
  <si>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</si>
  <si>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</si>
  <si>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</si>
  <si>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</si>
  <si>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</si>
  <si>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</si>
  <si>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</si>
  <si>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</si>
  <si>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</si>
  <si>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</si>
  <si>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</si>
  <si>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</si>
  <si>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</si>
  <si>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</si>
  <si>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</si>
  <si>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</si>
  <si>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</si>
  <si>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</si>
  <si>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</si>
  <si>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</si>
  <si>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</si>
  <si>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</si>
  <si>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</si>
  <si>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</si>
  <si>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</si>
  <si>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</si>
  <si>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</si>
  <si>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</si>
  <si>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</si>
  <si>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</si>
  <si>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</si>
  <si>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</si>
  <si>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</si>
  <si>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</si>
  <si>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</si>
  <si>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</si>
  <si>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</si>
  <si>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</si>
  <si>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</si>
  <si>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</si>
  <si>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</si>
  <si>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</si>
  <si>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</si>
  <si>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</si>
  <si>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</si>
  <si>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</si>
  <si>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</si>
  <si>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</si>
  <si>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</si>
  <si>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</si>
  <si>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</si>
  <si>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</si>
  <si>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</si>
  <si>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</si>
  <si>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</si>
  <si>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</si>
  <si>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</si>
  <si>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</si>
  <si>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</si>
  <si>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</si>
  <si>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</si>
  <si>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</si>
  <si>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</si>
  <si>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</si>
  <si>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</si>
  <si>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</si>
  <si>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</si>
  <si>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</si>
  <si>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</si>
  <si>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</si>
  <si>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</si>
  <si>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</si>
  <si>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</si>
  <si>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</si>
  <si>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</si>
  <si>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</si>
  <si>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</si>
  <si>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</si>
  <si>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</si>
  <si>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</si>
  <si>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</si>
  <si>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</si>
  <si>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</si>
  <si>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</si>
  <si>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</si>
  <si>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</si>
  <si>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</si>
  <si>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</si>
  <si>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</si>
  <si>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</si>
  <si>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</si>
  <si>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</si>
  <si>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</si>
  <si>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</si>
  <si>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</si>
  <si>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</si>
  <si>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</si>
  <si>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</si>
  <si>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</si>
  <si>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</si>
  <si>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</si>
  <si>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</si>
  <si>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</si>
  <si>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</si>
  <si>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</si>
  <si>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</si>
  <si>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</si>
  <si>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</si>
  <si>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</si>
  <si>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</si>
  <si>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</si>
  <si>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</si>
  <si>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</si>
  <si>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</si>
  <si>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</si>
  <si>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</si>
  <si>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</si>
  <si>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</si>
  <si>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</si>
  <si>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</si>
  <si>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</si>
  <si>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</si>
  <si>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</si>
  <si>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</si>
  <si>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</si>
  <si>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</si>
  <si>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</si>
  <si>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</si>
  <si>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</si>
  <si>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</si>
  <si>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</si>
  <si>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</si>
  <si>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</si>
  <si>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</si>
  <si>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</si>
  <si>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</si>
  <si>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</si>
  <si>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</si>
  <si>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</si>
  <si>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</si>
  <si>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</si>
  <si>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</si>
  <si>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</si>
  <si>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</si>
  <si>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</si>
  <si>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</si>
  <si>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</si>
  <si>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</si>
  <si>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</si>
  <si>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</si>
  <si>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</si>
  <si>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</si>
  <si>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</si>
  <si>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</si>
  <si>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</si>
  <si>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</si>
  <si>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</si>
  <si>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</si>
  <si>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</si>
  <si>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</si>
  <si>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</si>
  <si>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</si>
  <si>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</si>
  <si>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</si>
  <si>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</si>
  <si>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</si>
  <si>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</si>
  <si>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</si>
  <si>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</si>
  <si>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</si>
  <si>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</si>
  <si>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</si>
  <si>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</si>
  <si>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</si>
  <si>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</si>
  <si>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</si>
  <si>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</si>
  <si>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</si>
  <si>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</si>
  <si>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</si>
  <si>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</si>
  <si>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</si>
  <si>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</si>
  <si>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</si>
  <si>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</si>
  <si>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</si>
  <si>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</si>
  <si>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</si>
  <si>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</si>
  <si>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</si>
  <si>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</si>
  <si>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</si>
  <si>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</si>
  <si>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</si>
  <si>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</si>
  <si>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</si>
  <si>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</si>
  <si>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</si>
  <si>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</si>
  <si>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</si>
  <si>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</si>
  <si>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</si>
  <si>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</si>
  <si>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</si>
  <si>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</si>
  <si>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</si>
  <si>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</si>
  <si>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</si>
  <si>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</si>
  <si>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</si>
  <si>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</si>
  <si>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</si>
  <si>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</si>
  <si>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</si>
  <si>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</si>
  <si>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</si>
  <si>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</si>
  <si>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</si>
  <si>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</si>
  <si>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</si>
  <si>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</si>
  <si>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</si>
  <si>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</si>
  <si>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</si>
  <si>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</si>
  <si>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</si>
  <si>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</si>
  <si>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</si>
  <si>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</si>
  <si>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</si>
  <si>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</si>
  <si>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</si>
  <si>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</si>
  <si>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</si>
  <si>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</si>
  <si>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</si>
  <si>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</si>
  <si>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</si>
  <si>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</si>
  <si>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</si>
  <si>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</si>
  <si>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</si>
  <si>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</si>
  <si>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</si>
  <si>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</si>
  <si>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</si>
  <si>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</si>
  <si>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</si>
  <si>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</si>
  <si>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</si>
  <si>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</si>
  <si>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</si>
  <si>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</si>
  <si>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</si>
  <si>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</si>
  <si>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</si>
  <si>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</si>
  <si>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</si>
  <si>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</si>
  <si>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</si>
  <si>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</si>
  <si>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</si>
  <si>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</si>
  <si>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</si>
  <si>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</si>
  <si>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</si>
  <si>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</si>
  <si>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</si>
  <si>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</si>
  <si>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</si>
  <si>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</si>
  <si>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</si>
  <si>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</si>
  <si>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</si>
  <si>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</si>
  <si>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</si>
  <si>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</si>
  <si>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</si>
  <si>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</si>
  <si>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</si>
  <si>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</si>
  <si>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</si>
  <si>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</si>
  <si>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</si>
  <si>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</si>
  <si>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</si>
  <si>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</si>
  <si>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</si>
  <si>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</si>
  <si>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</si>
  <si>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</si>
  <si>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</si>
  <si>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</si>
  <si>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</si>
  <si>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</si>
  <si>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</si>
  <si>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</si>
  <si>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</si>
  <si>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</si>
  <si>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</si>
  <si>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</si>
  <si>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</si>
  <si>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</si>
  <si>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</si>
  <si>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</si>
  <si>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</si>
  <si>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</si>
  <si>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</si>
  <si>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</si>
  <si>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</si>
  <si>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</si>
  <si>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</si>
  <si>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</si>
  <si>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</si>
  <si>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</si>
  <si>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</si>
  <si>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</si>
  <si>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</si>
  <si>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</si>
  <si>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</si>
  <si>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</si>
  <si>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</si>
  <si>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</si>
  <si>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</si>
  <si>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</si>
  <si>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</si>
  <si>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</si>
  <si>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</si>
  <si>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</si>
  <si>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</si>
  <si>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</si>
  <si>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</si>
  <si>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</si>
  <si>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</si>
  <si>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</si>
  <si>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</si>
  <si>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</si>
  <si>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</si>
  <si>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</si>
  <si>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</si>
  <si>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</si>
  <si>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</si>
  <si>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</si>
  <si>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</si>
  <si>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</si>
  <si>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</si>
  <si>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</si>
  <si>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</si>
  <si>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</si>
  <si>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</si>
  <si>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</si>
  <si>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</si>
  <si>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</si>
  <si>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</si>
  <si>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</si>
  <si>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</si>
  <si>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</si>
  <si>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</si>
  <si>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</si>
  <si>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</si>
  <si>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</si>
  <si>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</si>
  <si>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</si>
  <si>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</si>
  <si>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</si>
  <si>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</si>
  <si>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</si>
  <si>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</si>
  <si>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</si>
  <si>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</si>
  <si>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</si>
  <si>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</si>
  <si>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</si>
  <si>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</si>
  <si>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</si>
  <si>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</si>
  <si>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</si>
  <si>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</si>
  <si>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</si>
  <si>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</si>
  <si>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</si>
  <si>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</si>
  <si>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</si>
  <si>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</si>
  <si>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</si>
  <si>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</si>
  <si>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</si>
  <si>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</si>
  <si>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</si>
  <si>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</si>
  <si>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</si>
  <si>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</si>
  <si>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</si>
  <si>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</si>
  <si>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</si>
  <si>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</si>
  <si>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</si>
  <si>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</si>
  <si>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</si>
  <si>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</si>
  <si>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</si>
  <si>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</si>
  <si>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</si>
  <si>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</si>
  <si>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</si>
  <si>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</si>
  <si>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</si>
  <si>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</si>
  <si>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</si>
  <si>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</si>
  <si>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</si>
  <si>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</si>
  <si>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</si>
  <si>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</si>
  <si>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</si>
  <si>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</si>
  <si>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</si>
  <si>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</si>
  <si>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</si>
  <si>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</si>
  <si>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</si>
  <si>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</si>
  <si>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</si>
  <si>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</si>
  <si>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</si>
  <si>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</si>
  <si>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</si>
  <si>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</si>
  <si>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</si>
  <si>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</si>
  <si>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</si>
  <si>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</si>
  <si>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</si>
  <si>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</si>
  <si>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</si>
  <si>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</si>
  <si>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</si>
  <si>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</si>
  <si>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</si>
  <si>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</si>
  <si>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</si>
  <si>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</si>
  <si>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</si>
  <si>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</si>
  <si>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</si>
  <si>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</si>
  <si>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</si>
  <si>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</si>
  <si>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</si>
  <si>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</si>
  <si>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</si>
  <si>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</si>
  <si>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</si>
  <si>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</si>
  <si>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</si>
  <si>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</si>
  <si>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</si>
  <si>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</si>
  <si>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</si>
  <si>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</si>
  <si>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</si>
  <si>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</si>
  <si>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</si>
  <si>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</si>
  <si>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</si>
  <si>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</si>
  <si>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</si>
  <si>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</si>
  <si>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</si>
  <si>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</si>
  <si>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</si>
  <si>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</si>
  <si>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</si>
  <si>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</si>
  <si>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</si>
  <si>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</si>
  <si>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</si>
  <si>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</si>
  <si>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</si>
  <si>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</si>
  <si>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</si>
  <si>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</si>
  <si>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</si>
  <si>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</si>
  <si>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</si>
  <si>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</si>
  <si>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</si>
  <si>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</si>
  <si>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</si>
  <si>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</si>
  <si>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</si>
  <si>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</si>
  <si>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</si>
  <si>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</si>
  <si>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</si>
  <si>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</si>
  <si>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</si>
  <si>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</si>
  <si>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</si>
  <si>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</si>
  <si>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</si>
  <si>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</si>
  <si>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</si>
  <si>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</si>
  <si>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</si>
  <si>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</si>
  <si>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</si>
  <si>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</si>
  <si>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</si>
  <si>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</si>
  <si>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</si>
  <si>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</si>
  <si>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</si>
  <si>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</si>
  <si>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</si>
  <si>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</si>
  <si>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</si>
  <si>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</si>
  <si>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</si>
  <si>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</si>
  <si>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</si>
  <si>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</si>
  <si>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</si>
  <si>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</si>
  <si>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</si>
  <si>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</si>
  <si>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</si>
  <si>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</si>
  <si>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</si>
  <si>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</si>
  <si>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</si>
  <si>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</si>
  <si>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</si>
  <si>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</si>
  <si>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</si>
  <si>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</si>
  <si>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</si>
  <si>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</si>
  <si>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</si>
  <si>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</si>
  <si>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</si>
  <si>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</si>
  <si>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</si>
  <si>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</si>
  <si>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</si>
  <si>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</si>
  <si>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</si>
  <si>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</si>
  <si>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</si>
  <si>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</si>
  <si>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</si>
  <si>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</si>
  <si>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</si>
  <si>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</si>
  <si>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</si>
  <si>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</si>
  <si>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</si>
  <si>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</si>
  <si>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</si>
  <si>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</si>
  <si>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</si>
  <si>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</si>
  <si>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</si>
  <si>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</si>
  <si>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</si>
  <si>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</si>
  <si>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</si>
  <si>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</si>
  <si>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</si>
  <si>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</si>
  <si>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</si>
  <si>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</si>
  <si>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</si>
  <si>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</si>
  <si>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</si>
  <si>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</si>
  <si>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</si>
  <si>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</si>
  <si>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</si>
  <si>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</si>
  <si>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</si>
  <si>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</si>
  <si>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</si>
  <si>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</si>
  <si>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</si>
  <si>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</si>
  <si>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</si>
  <si>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</si>
  <si>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</si>
  <si>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</si>
  <si>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</si>
  <si>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</si>
  <si>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</si>
  <si>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</si>
  <si>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</si>
  <si>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</si>
  <si>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</si>
  <si>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</si>
  <si>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</si>
  <si>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</si>
  <si>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</si>
  <si>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</si>
  <si>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</si>
  <si>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</si>
  <si>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</si>
  <si>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</si>
  <si>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</si>
  <si>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</si>
  <si>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</si>
  <si>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</si>
  <si>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</si>
  <si>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</si>
  <si>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</si>
  <si>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</si>
  <si>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</si>
  <si>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</si>
  <si>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</si>
  <si>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</si>
  <si>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</si>
  <si>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</si>
  <si>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</si>
  <si>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</si>
  <si>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</si>
  <si>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</si>
  <si>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</si>
  <si>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</si>
  <si>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</si>
  <si>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</si>
  <si>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</si>
  <si>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</si>
  <si>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</si>
  <si>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</si>
  <si>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</si>
  <si>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</si>
  <si>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</si>
  <si>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</si>
  <si>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</si>
  <si>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</si>
  <si>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</si>
  <si>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</si>
  <si>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</si>
  <si>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</si>
  <si>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</si>
  <si>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</si>
  <si>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</si>
  <si>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</si>
  <si>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</si>
  <si>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</si>
  <si>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</si>
  <si>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</si>
  <si>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</si>
  <si>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</si>
  <si>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</si>
  <si>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</si>
  <si>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</si>
  <si>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</si>
  <si>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</si>
  <si>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</si>
  <si>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</si>
  <si>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</si>
  <si>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</si>
  <si>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</si>
  <si>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</si>
  <si>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</si>
  <si>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</si>
  <si>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</si>
  <si>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</si>
  <si>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</si>
  <si>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</si>
  <si>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</si>
  <si>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</si>
  <si>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</si>
  <si>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</si>
  <si>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</si>
  <si>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</si>
  <si>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</si>
  <si>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</si>
  <si>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</si>
  <si>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</si>
  <si>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</si>
  <si>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</si>
  <si>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</si>
  <si>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</si>
  <si>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</si>
  <si>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</si>
  <si>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</si>
  <si>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</si>
  <si>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</si>
  <si>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</si>
  <si>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</si>
  <si>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</si>
  <si>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</si>
  <si>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</si>
  <si>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</si>
  <si>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</si>
  <si>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</si>
  <si>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</si>
  <si>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</si>
  <si>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</si>
  <si>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</si>
  <si>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</si>
  <si>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</si>
  <si>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</si>
  <si>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</si>
  <si>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</si>
  <si>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</si>
  <si>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</si>
  <si>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</si>
  <si>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</si>
  <si>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</si>
  <si>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</si>
  <si>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</si>
  <si>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</si>
  <si>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</si>
  <si>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</si>
  <si>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</si>
  <si>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</si>
  <si>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</si>
  <si>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</si>
  <si>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</si>
  <si>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</si>
  <si>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</si>
  <si>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</si>
  <si>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</si>
  <si>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</si>
  <si>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</si>
  <si>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</si>
  <si>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</si>
  <si>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</si>
  <si>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</si>
  <si>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</si>
  <si>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</si>
  <si>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</si>
  <si>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</si>
  <si>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</si>
  <si>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</si>
  <si>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</si>
  <si>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</si>
  <si>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</si>
  <si>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</si>
  <si>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</si>
  <si>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</si>
  <si>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</si>
  <si>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</si>
  <si>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</si>
  <si>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</si>
  <si>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</si>
  <si>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</si>
  <si>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</si>
  <si>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</si>
  <si>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</si>
  <si>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</si>
  <si>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</si>
  <si>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</si>
  <si>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</si>
  <si>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</si>
  <si>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</si>
  <si>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</si>
  <si>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</si>
  <si>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</si>
  <si>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</si>
  <si>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</si>
  <si>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</si>
  <si>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</si>
  <si>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</si>
  <si>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</si>
  <si>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</si>
  <si>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</si>
  <si>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</si>
  <si>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</si>
  <si>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</si>
  <si>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</si>
  <si>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</si>
  <si>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</si>
  <si>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</si>
  <si>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</si>
  <si>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</si>
  <si>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</si>
  <si>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</si>
  <si>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</si>
  <si>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</si>
  <si>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</si>
  <si>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</si>
  <si>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</si>
  <si>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</si>
  <si>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</si>
  <si>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</si>
  <si>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</si>
  <si>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</si>
  <si>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</si>
  <si>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</si>
  <si>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</si>
  <si>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</si>
  <si>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</si>
  <si>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</si>
  <si>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</si>
  <si>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</si>
  <si>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</si>
  <si>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</si>
  <si>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</si>
  <si>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</si>
  <si>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</si>
  <si>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</si>
  <si>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</si>
  <si>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</si>
  <si>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</si>
  <si>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</si>
  <si>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</si>
  <si>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</si>
  <si>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</si>
  <si>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</si>
  <si>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</si>
  <si>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</si>
  <si>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</si>
  <si>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</si>
  <si>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</si>
  <si>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</si>
  <si>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</si>
  <si>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</si>
  <si>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</si>
  <si>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</si>
  <si>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</si>
  <si>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</si>
  <si>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</si>
  <si>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</si>
  <si>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</si>
  <si>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</si>
  <si>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</si>
  <si>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</si>
  <si>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</si>
  <si>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</si>
  <si>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</si>
  <si>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</si>
  <si>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</si>
  <si>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</si>
  <si>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</si>
  <si>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</si>
  <si>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</si>
  <si>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</si>
  <si>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</si>
  <si>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</si>
  <si>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</si>
  <si>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</si>
  <si>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</si>
  <si>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</si>
  <si>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</si>
  <si>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</si>
  <si>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</si>
  <si>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</si>
  <si>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</si>
  <si>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</si>
  <si>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</si>
  <si>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</si>
  <si>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</si>
  <si>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</si>
  <si>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</si>
  <si>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</si>
  <si>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</si>
  <si>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</si>
  <si>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</si>
  <si>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</si>
  <si>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</si>
  <si>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</si>
  <si>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</si>
  <si>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</si>
  <si>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</si>
  <si>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</si>
  <si>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</si>
  <si>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</si>
  <si>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</si>
  <si>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</si>
  <si>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</si>
  <si>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</si>
  <si>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</si>
  <si>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</si>
  <si>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</si>
  <si>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</si>
  <si>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</si>
  <si>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</si>
  <si>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</si>
  <si>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</si>
  <si>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</si>
  <si>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</si>
  <si>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</si>
  <si>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</si>
  <si>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</si>
  <si>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</si>
  <si>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</si>
  <si>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</si>
  <si>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</si>
  <si>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</si>
  <si>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</si>
  <si>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</si>
  <si>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</si>
  <si>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</si>
  <si>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</si>
  <si>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</si>
  <si>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</si>
  <si>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</si>
  <si>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</si>
  <si>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</si>
  <si>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</si>
  <si>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</si>
  <si>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</si>
  <si>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</si>
  <si>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</si>
  <si>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</si>
  <si>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</si>
  <si>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</si>
  <si>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</si>
  <si>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</si>
  <si>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</si>
  <si>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</si>
  <si>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</si>
  <si>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</si>
  <si>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</si>
  <si>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</si>
  <si>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</si>
  <si>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</si>
  <si>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</si>
  <si>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</si>
  <si>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</si>
  <si>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</si>
  <si>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</si>
  <si>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</si>
  <si>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</si>
  <si>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</si>
  <si>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</si>
  <si>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</si>
  <si>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</si>
  <si>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</si>
  <si>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</si>
  <si>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</si>
  <si>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</si>
  <si>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</si>
  <si>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</si>
  <si>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</si>
  <si>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</si>
  <si>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</si>
  <si>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</si>
  <si>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</si>
  <si>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</si>
  <si>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</si>
  <si>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</si>
  <si>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</si>
  <si>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</si>
  <si>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</si>
  <si>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</si>
  <si>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</si>
  <si>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</si>
  <si>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</si>
  <si>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</si>
  <si>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</si>
  <si>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</si>
  <si>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</si>
  <si>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</si>
  <si>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</si>
  <si>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</si>
  <si>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</si>
  <si>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</si>
  <si>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</si>
  <si>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</si>
  <si>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</si>
  <si>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</si>
  <si>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</si>
  <si>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</si>
  <si>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</si>
  <si>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</si>
  <si>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</si>
  <si>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</si>
  <si>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</si>
  <si>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</si>
  <si>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</si>
  <si>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</si>
  <si>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</si>
  <si>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</si>
  <si>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</si>
  <si>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</si>
  <si>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</si>
  <si>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</si>
  <si>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</si>
  <si>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</si>
  <si>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</si>
  <si>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</si>
  <si>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</si>
  <si>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</si>
  <si>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</si>
  <si>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</si>
  <si>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</si>
  <si>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</si>
  <si>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</si>
  <si>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</si>
  <si>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</si>
  <si>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</si>
  <si>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</si>
  <si>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</si>
  <si>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</si>
  <si>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</si>
  <si>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</si>
  <si>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</si>
  <si>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</si>
  <si>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</si>
  <si>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</si>
  <si>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</si>
  <si>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</si>
  <si>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</si>
  <si>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</si>
  <si>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</si>
  <si>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</si>
  <si>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</si>
  <si>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</si>
  <si>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</si>
  <si>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</si>
  <si>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</si>
  <si>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</si>
  <si>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</si>
  <si>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</si>
  <si>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</si>
  <si>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</si>
  <si>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</si>
  <si>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</si>
  <si>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</si>
  <si>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</si>
  <si>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</si>
  <si>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</si>
  <si>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</si>
  <si>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</si>
  <si>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</si>
  <si>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</si>
  <si>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</si>
  <si>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</si>
  <si>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</si>
  <si>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</si>
  <si>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</si>
  <si>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</si>
  <si>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</si>
  <si>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</si>
  <si>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</si>
  <si>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</si>
  <si>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</si>
  <si>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</si>
  <si>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</si>
  <si>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</si>
  <si>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</si>
  <si>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</si>
  <si>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</si>
  <si>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</si>
  <si>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</si>
  <si>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</si>
  <si>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</si>
  <si>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</si>
  <si>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</si>
  <si>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</si>
  <si>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</si>
  <si>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</si>
  <si>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</si>
  <si>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</si>
  <si>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</si>
  <si>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</si>
  <si>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</si>
  <si>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</si>
  <si>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</si>
  <si>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</si>
  <si>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</si>
  <si>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</si>
  <si>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</si>
  <si>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</si>
  <si>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</si>
  <si>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</si>
  <si>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</si>
  <si>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</si>
  <si>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</si>
  <si>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</si>
  <si>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</si>
  <si>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</si>
  <si>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</si>
  <si>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</si>
  <si>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</si>
  <si>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</si>
  <si>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</si>
  <si>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</si>
  <si>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</si>
  <si>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</si>
  <si>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</si>
  <si>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</si>
  <si>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</si>
  <si>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</si>
  <si>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</si>
  <si>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</si>
  <si>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</si>
  <si>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</si>
  <si>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</si>
  <si>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</si>
  <si>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</si>
  <si>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</si>
  <si>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</si>
  <si>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</si>
  <si>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</si>
  <si>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</si>
  <si>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</si>
  <si>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</si>
  <si>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</si>
  <si>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</si>
  <si>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</si>
  <si>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</si>
  <si>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</si>
  <si>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</si>
  <si>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</si>
  <si>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</si>
  <si>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</si>
  <si>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</si>
  <si>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</si>
  <si>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</si>
  <si>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</si>
  <si>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</si>
  <si>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</si>
  <si>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</si>
  <si>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</si>
  <si>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</si>
  <si>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</si>
  <si>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</si>
  <si>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</si>
  <si>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</si>
  <si>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</si>
  <si>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</si>
  <si>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</si>
  <si>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</si>
  <si>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</si>
  <si>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</si>
  <si>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</si>
  <si>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</si>
  <si>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</si>
  <si>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</si>
  <si>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</si>
  <si>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</si>
  <si>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</si>
  <si>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</si>
  <si>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</si>
  <si>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</si>
  <si>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</si>
  <si>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</si>
  <si>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</si>
  <si>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</si>
  <si>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</si>
  <si>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</si>
  <si>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</si>
  <si>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</si>
  <si>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</si>
  <si>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</si>
  <si>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</si>
  <si>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</si>
  <si>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</si>
  <si>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</si>
  <si>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</si>
  <si>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</si>
  <si>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</si>
  <si>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</si>
  <si>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</si>
  <si>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</si>
  <si>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</si>
  <si>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</si>
  <si>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</si>
  <si>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</si>
  <si>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</si>
  <si>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</si>
  <si>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</si>
  <si>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</si>
  <si>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</si>
  <si>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</si>
  <si>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</si>
  <si>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</si>
  <si>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</si>
  <si>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</si>
  <si>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</si>
  <si>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</si>
  <si>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</si>
  <si>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</si>
  <si>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</si>
  <si>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</si>
  <si>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</si>
  <si>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</si>
  <si>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</si>
  <si>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</si>
  <si>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</si>
  <si>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</si>
  <si>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</si>
  <si>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</si>
  <si>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</si>
  <si>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</si>
  <si>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</si>
  <si>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</si>
  <si>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</si>
  <si>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</si>
  <si>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</si>
  <si>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</si>
  <si>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</si>
  <si>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</si>
  <si>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</si>
  <si>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</si>
  <si>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</si>
  <si>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</si>
  <si>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</si>
  <si>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</si>
  <si>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</si>
  <si>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</si>
  <si>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</si>
  <si>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</si>
  <si>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</si>
  <si>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</si>
  <si>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</si>
  <si>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</si>
  <si>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</si>
  <si>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</si>
  <si>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</si>
  <si>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</si>
  <si>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</si>
  <si>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</si>
  <si>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</si>
  <si>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</si>
  <si>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</si>
  <si>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</si>
  <si>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</si>
  <si>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</si>
  <si>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</si>
  <si>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</si>
  <si>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</si>
  <si>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</si>
  <si>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</si>
  <si>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</si>
  <si>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</si>
  <si>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</si>
  <si>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</si>
  <si>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</si>
  <si>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</si>
  <si>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</si>
  <si>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</si>
  <si>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</si>
  <si>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</si>
  <si>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</si>
  <si>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</si>
  <si>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</si>
  <si>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</si>
  <si>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</si>
  <si>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</si>
  <si>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</si>
  <si>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</si>
  <si>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</si>
  <si>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</si>
  <si>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</si>
  <si>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</si>
  <si>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</si>
  <si>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</si>
  <si>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</si>
  <si>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</si>
  <si>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</si>
  <si>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</si>
  <si>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</si>
  <si>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</si>
  <si>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</si>
  <si>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</si>
  <si>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</si>
  <si>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</si>
  <si>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</si>
  <si>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</si>
  <si>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</si>
  <si>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</si>
  <si>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</si>
  <si>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</si>
  <si>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</si>
  <si>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</si>
  <si>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</si>
  <si>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</si>
  <si>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</si>
  <si>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</si>
  <si>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</si>
  <si>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</si>
  <si>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</si>
  <si>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</si>
  <si>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</si>
  <si>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</si>
  <si>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</si>
  <si>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</si>
  <si>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</si>
  <si>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</si>
  <si>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</si>
  <si>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</si>
  <si>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</si>
  <si>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</si>
  <si>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</si>
  <si>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</si>
  <si>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</si>
  <si>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</si>
  <si>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</si>
  <si>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</si>
  <si>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</si>
  <si>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</si>
  <si>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</si>
  <si>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</si>
  <si>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</si>
  <si>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</si>
  <si>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</si>
  <si>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</si>
  <si>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</si>
  <si>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</si>
  <si>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</si>
  <si>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</si>
  <si>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</si>
  <si>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</si>
  <si>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</si>
  <si>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</si>
  <si>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</si>
  <si>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</si>
  <si>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</si>
  <si>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</si>
  <si>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</si>
  <si>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</si>
  <si>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</si>
  <si>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</si>
  <si>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</si>
  <si>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</si>
  <si>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</si>
  <si>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</si>
  <si>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</si>
  <si>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</si>
  <si>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</si>
  <si>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</si>
  <si>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</si>
  <si>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</si>
  <si>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</si>
  <si>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</si>
  <si>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</si>
  <si>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</si>
  <si>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</si>
  <si>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</si>
  <si>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</si>
  <si>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</si>
  <si>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</si>
  <si>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</si>
  <si>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</si>
  <si>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</si>
  <si>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</si>
  <si>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</si>
  <si>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</si>
  <si>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</si>
  <si>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</si>
  <si>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</si>
  <si>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</si>
  <si>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</si>
  <si>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</si>
  <si>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</si>
  <si>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</si>
  <si>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</si>
  <si>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</si>
  <si>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</si>
  <si>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</si>
  <si>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</si>
  <si>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</si>
  <si>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</si>
  <si>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</si>
  <si>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</si>
  <si>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</si>
  <si>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</si>
  <si>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</si>
  <si>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</si>
  <si>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</si>
  <si>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</si>
  <si>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</si>
  <si>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</si>
  <si>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</si>
  <si>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</si>
  <si>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</si>
  <si>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</si>
  <si>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</si>
  <si>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</si>
  <si>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</si>
  <si>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</si>
  <si>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</si>
  <si>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</si>
  <si>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</si>
  <si>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</si>
  <si>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</si>
  <si>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</si>
  <si>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</si>
  <si>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</si>
  <si>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</si>
  <si>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</si>
  <si>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</si>
  <si>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</si>
  <si>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</si>
  <si>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</si>
  <si>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</si>
  <si>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</si>
  <si>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</si>
  <si>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</si>
  <si>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</si>
  <si>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</si>
  <si>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</si>
  <si>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</si>
  <si>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</si>
  <si>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</si>
  <si>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</si>
  <si>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</si>
  <si>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</si>
  <si>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</si>
  <si>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</si>
  <si>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</si>
  <si>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</si>
  <si>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</si>
  <si>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</si>
  <si>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</si>
  <si>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</si>
  <si>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</si>
  <si>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</si>
  <si>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</si>
  <si>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</si>
  <si>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</si>
  <si>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</si>
  <si>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</si>
  <si>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</si>
  <si>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</si>
  <si>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</si>
  <si>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</si>
  <si>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</si>
  <si>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</si>
  <si>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</si>
  <si>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</si>
  <si>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</si>
  <si>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</si>
  <si>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</si>
  <si>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</si>
  <si>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</si>
  <si>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</si>
  <si>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</si>
  <si>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</si>
  <si>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</si>
  <si>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</si>
  <si>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</si>
  <si>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</si>
  <si>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</si>
  <si>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</si>
  <si>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</si>
  <si>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</si>
  <si>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</si>
  <si>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</si>
  <si>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</si>
  <si>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</si>
  <si>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</si>
  <si>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</si>
  <si>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</si>
  <si>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</si>
  <si>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</si>
  <si>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</si>
  <si>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</si>
  <si>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</si>
  <si>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</si>
  <si>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</si>
  <si>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</si>
  <si>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</si>
  <si>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</si>
  <si>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</si>
  <si>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</si>
  <si>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</si>
  <si>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</si>
  <si>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</si>
  <si>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</si>
  <si>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</si>
  <si>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</si>
  <si>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</si>
  <si>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</si>
  <si>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</si>
  <si>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</si>
  <si>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</si>
  <si>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</si>
  <si>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</si>
  <si>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</si>
  <si>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</si>
  <si>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</si>
  <si>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</si>
  <si>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</si>
  <si>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</si>
  <si>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</si>
  <si>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</si>
  <si>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</si>
  <si>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</si>
  <si>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</si>
  <si>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</si>
  <si>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</si>
  <si>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</si>
  <si>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</si>
  <si>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</si>
  <si>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</si>
  <si>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</si>
  <si>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</si>
  <si>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</si>
  <si>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</si>
  <si>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</si>
  <si>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</si>
  <si>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</si>
  <si>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</si>
  <si>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</si>
  <si>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</si>
  <si>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</si>
  <si>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</si>
  <si>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</si>
  <si>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</si>
  <si>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</si>
  <si>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</si>
  <si>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</si>
  <si>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</si>
  <si>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</si>
  <si>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</si>
  <si>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</si>
  <si>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</si>
  <si>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</si>
  <si>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</si>
  <si>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</si>
  <si>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</si>
  <si>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</si>
  <si>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</si>
  <si>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</si>
  <si>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</si>
  <si>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</si>
  <si>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</si>
  <si>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</si>
  <si>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</si>
  <si>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</si>
  <si>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</si>
  <si>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</si>
  <si>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</si>
  <si>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</si>
  <si>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</si>
  <si>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</si>
  <si>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</si>
  <si>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</si>
  <si>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</si>
  <si>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</si>
  <si>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</si>
  <si>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</si>
  <si>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</si>
  <si>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</si>
  <si>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</si>
  <si>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</si>
  <si>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</si>
  <si>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</si>
  <si>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</si>
  <si>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</si>
  <si>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</si>
  <si>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</si>
  <si>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</si>
  <si>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</si>
  <si>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</si>
  <si>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</si>
  <si>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</si>
  <si>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</si>
  <si>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</si>
  <si>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</si>
  <si>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</si>
  <si>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</si>
  <si>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</si>
  <si>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</si>
  <si>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</si>
  <si>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</si>
  <si>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</si>
  <si>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</si>
  <si>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</si>
  <si>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</si>
  <si>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</si>
  <si>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</si>
  <si>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</si>
  <si>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</si>
  <si>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</si>
  <si>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</si>
  <si>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</si>
  <si>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</si>
  <si>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</si>
  <si>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</si>
  <si>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</si>
  <si>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</si>
  <si>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</si>
  <si>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</si>
  <si>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</si>
  <si>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</si>
  <si>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</si>
  <si>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</si>
  <si>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</si>
  <si>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</si>
  <si>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</si>
  <si>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</si>
  <si>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</si>
  <si>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</si>
  <si>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</si>
  <si>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</si>
  <si>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</si>
  <si>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</si>
  <si>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</si>
  <si>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</si>
  <si>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</si>
  <si>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</si>
  <si>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</si>
  <si>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</si>
  <si>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</si>
  <si>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</si>
  <si>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</si>
  <si>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</si>
  <si>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</si>
  <si>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</si>
  <si>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</si>
  <si>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</si>
  <si>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</si>
  <si>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</si>
  <si>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</si>
  <si>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</si>
  <si>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</si>
  <si>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</si>
  <si>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</si>
  <si>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</si>
  <si>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</si>
  <si>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</si>
  <si>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</si>
  <si>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</si>
  <si>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</si>
  <si>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</si>
  <si>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</si>
  <si>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</si>
  <si>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</si>
  <si>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</si>
  <si>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</si>
  <si>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</si>
  <si>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</si>
  <si>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</si>
  <si>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</si>
  <si>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</si>
  <si>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</si>
  <si>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</si>
  <si>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</si>
  <si>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</si>
  <si>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</si>
  <si>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</si>
  <si>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</si>
  <si>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</si>
  <si>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</si>
  <si>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</si>
  <si>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</si>
  <si>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</si>
  <si>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</si>
  <si>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</si>
  <si>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</si>
  <si>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</si>
  <si>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</si>
  <si>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</si>
  <si>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</si>
  <si>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</si>
  <si>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</si>
  <si>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</si>
  <si>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</si>
  <si>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</si>
  <si>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</si>
  <si>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</si>
  <si>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</si>
  <si>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</si>
  <si>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</si>
  <si>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</si>
  <si>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</si>
  <si>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</si>
  <si>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</si>
  <si>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</si>
  <si>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</si>
  <si>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</si>
  <si>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</si>
  <si>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</si>
  <si>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</si>
  <si>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</si>
  <si>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</si>
  <si>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</si>
  <si>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</si>
  <si>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</si>
  <si>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</si>
  <si>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</si>
  <si>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</si>
  <si>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</si>
  <si>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</si>
  <si>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</si>
  <si>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</si>
  <si>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</si>
  <si>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</si>
  <si>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</si>
  <si>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</si>
  <si>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</si>
  <si>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</si>
  <si>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</si>
  <si>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</si>
  <si>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</si>
  <si>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</si>
  <si>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</si>
  <si>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</si>
  <si>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</si>
  <si>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</si>
  <si>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</si>
  <si>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</si>
  <si>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</si>
  <si>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</si>
  <si>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</si>
  <si>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</si>
  <si>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</si>
  <si>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</si>
  <si>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</si>
  <si>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</si>
  <si>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</si>
  <si>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</si>
  <si>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</si>
  <si>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</si>
  <si>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</si>
  <si>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</si>
  <si>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</si>
  <si>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</si>
  <si>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</si>
  <si>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</si>
  <si>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</si>
  <si>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</si>
  <si>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</si>
  <si>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</si>
  <si>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</si>
  <si>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</si>
  <si>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</si>
  <si>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</si>
  <si>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</si>
  <si>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</si>
  <si>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</si>
  <si>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</si>
  <si>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</si>
  <si>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</si>
  <si>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</si>
  <si>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</si>
  <si>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</si>
  <si>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</si>
  <si>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</si>
  <si>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</si>
  <si>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</si>
  <si>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</si>
  <si>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</si>
  <si>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</si>
  <si>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</si>
  <si>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</si>
  <si>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</si>
  <si>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</si>
  <si>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</si>
  <si>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</si>
  <si>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</si>
  <si>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</si>
  <si>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</si>
  <si>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</si>
  <si>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</si>
  <si>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</si>
  <si>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</si>
  <si>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</si>
  <si>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</si>
  <si>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</si>
  <si>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</si>
  <si>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</si>
  <si>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</si>
  <si>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</si>
  <si>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</si>
  <si>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</si>
  <si>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</si>
  <si>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</si>
  <si>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</si>
  <si>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</si>
  <si>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</si>
  <si>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</si>
  <si>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</si>
  <si>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</si>
  <si>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</si>
  <si>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</si>
  <si>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</si>
  <si>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</si>
  <si>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</si>
  <si>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</si>
  <si>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</si>
  <si>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</si>
  <si>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</si>
  <si>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</si>
  <si>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</si>
  <si>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</si>
  <si>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</si>
  <si>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</si>
  <si>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</si>
  <si>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</si>
  <si>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</si>
  <si>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</si>
  <si>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</si>
  <si>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</si>
  <si>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</si>
  <si>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</si>
  <si>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</si>
  <si>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</si>
  <si>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</si>
  <si>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</si>
  <si>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</si>
  <si>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</si>
  <si>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</si>
  <si>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</si>
  <si>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</si>
  <si>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</si>
  <si>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</si>
  <si>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</si>
  <si>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</si>
  <si>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</si>
  <si>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</si>
  <si>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</si>
  <si>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</si>
  <si>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</si>
  <si>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</si>
  <si>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</si>
  <si>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</si>
  <si>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</si>
  <si>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</si>
  <si>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</si>
  <si>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</si>
  <si>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</si>
  <si>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</si>
  <si>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</si>
  <si>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</si>
  <si>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</si>
  <si>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</si>
  <si>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</si>
  <si>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</si>
  <si>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</si>
  <si>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</si>
  <si>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</si>
  <si>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</si>
  <si>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</si>
  <si>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</si>
  <si>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</si>
  <si>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</si>
  <si>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</si>
  <si>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</si>
  <si>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</si>
  <si>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</si>
  <si>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</si>
  <si>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</si>
  <si>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</si>
  <si>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</si>
  <si>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</si>
  <si>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</si>
  <si>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</si>
  <si>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</si>
  <si>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</si>
  <si>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</si>
  <si>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</si>
  <si>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</si>
  <si>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</si>
  <si>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</si>
  <si>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</si>
  <si>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</si>
  <si>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</si>
  <si>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</si>
  <si>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</si>
  <si>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</si>
  <si>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</si>
  <si>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</si>
  <si>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</si>
  <si>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</si>
  <si>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</si>
  <si>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</si>
  <si>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</si>
  <si>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</si>
  <si>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</si>
  <si>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</si>
  <si>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</si>
  <si>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</si>
  <si>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</si>
  <si>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</si>
  <si>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</si>
  <si>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</si>
  <si>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</si>
  <si>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</si>
  <si>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</si>
  <si>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</si>
  <si>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</si>
  <si>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</si>
  <si>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</si>
  <si>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</si>
  <si>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</si>
  <si>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</si>
  <si>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</si>
  <si>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</si>
  <si>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</si>
  <si>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</si>
  <si>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</si>
  <si>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</si>
  <si>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</si>
  <si>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</si>
  <si>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</si>
  <si>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</si>
  <si>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</si>
  <si>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</si>
  <si>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</si>
  <si>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</si>
  <si>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</si>
  <si>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</si>
  <si>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</si>
  <si>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</si>
  <si>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</si>
  <si>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</si>
  <si>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</si>
  <si>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</si>
  <si>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</si>
  <si>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</si>
  <si>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</si>
  <si>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</si>
  <si>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</si>
  <si>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</si>
  <si>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</si>
  <si>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</si>
  <si>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</si>
  <si>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</si>
  <si>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</si>
  <si>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</si>
  <si>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</si>
  <si>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</si>
  <si>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</si>
  <si>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</si>
  <si>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</si>
  <si>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</si>
  <si>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</si>
  <si>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</si>
  <si>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</si>
  <si>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</si>
  <si>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</si>
  <si>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</si>
  <si>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</si>
  <si>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</si>
  <si>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</si>
  <si>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</si>
  <si>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</si>
  <si>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</si>
  <si>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</si>
  <si>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</si>
  <si>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</si>
  <si>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</si>
  <si>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</si>
  <si>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</si>
  <si>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</si>
  <si>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</si>
  <si>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</si>
  <si>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</si>
  <si>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</si>
  <si>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</si>
  <si>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</si>
  <si>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</si>
  <si>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</si>
  <si>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</si>
  <si>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</si>
  <si>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</si>
  <si>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</si>
  <si>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</si>
  <si>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</si>
  <si>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</si>
  <si>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</si>
  <si>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</si>
  <si>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</si>
  <si>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</si>
  <si>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</si>
  <si>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</si>
  <si>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</si>
  <si>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</si>
  <si>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</si>
  <si>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</si>
  <si>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</si>
  <si>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</si>
  <si>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</si>
  <si>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</si>
  <si>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</si>
  <si>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</si>
  <si>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</si>
  <si>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</si>
  <si>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</si>
  <si>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</si>
  <si>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</si>
  <si>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</si>
  <si>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</si>
  <si>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</si>
  <si>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</si>
  <si>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</si>
  <si>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</si>
  <si>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</si>
  <si>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</si>
  <si>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</si>
  <si>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</si>
  <si>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</si>
  <si>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</si>
  <si>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</si>
  <si>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</si>
  <si>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</si>
  <si>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</si>
  <si>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</si>
  <si>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</si>
  <si>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</si>
  <si>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</si>
  <si>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</si>
  <si>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</si>
  <si>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</si>
  <si>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</si>
  <si>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</si>
  <si>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</si>
  <si>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</si>
  <si>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</si>
  <si>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</si>
  <si>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</si>
  <si>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</si>
  <si>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</si>
  <si>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</si>
  <si>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</si>
  <si>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</si>
  <si>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</si>
  <si>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</si>
  <si>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</si>
  <si>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</si>
  <si>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</si>
  <si>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</si>
  <si>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</si>
  <si>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</si>
  <si>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</si>
  <si>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</si>
  <si>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</si>
  <si>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</si>
  <si>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</si>
  <si>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</si>
  <si>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</si>
  <si>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</si>
  <si>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</si>
  <si>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</si>
  <si>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</si>
  <si>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</si>
  <si>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</si>
  <si>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</si>
  <si>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</si>
  <si>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</si>
  <si>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</si>
  <si>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</si>
  <si>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</si>
  <si>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</si>
  <si>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</si>
  <si>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</si>
  <si>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</si>
  <si>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</si>
  <si>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</si>
  <si>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</si>
  <si>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</si>
  <si>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</si>
  <si>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</si>
  <si>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</si>
  <si>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</si>
  <si>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</si>
  <si>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</si>
  <si>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</si>
  <si>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</si>
  <si>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</si>
  <si>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</si>
  <si>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</si>
  <si>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</si>
  <si>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</si>
  <si>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</si>
  <si>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</si>
  <si>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</si>
  <si>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</si>
  <si>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</si>
  <si>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</si>
  <si>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</si>
  <si>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</si>
  <si>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</si>
  <si>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</si>
  <si>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</si>
  <si>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</si>
  <si>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</si>
  <si>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</si>
  <si>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</si>
  <si>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</si>
  <si>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</si>
  <si>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</si>
  <si>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</si>
  <si>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</si>
  <si>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</si>
  <si>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</si>
  <si>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</si>
  <si>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</si>
  <si>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</si>
  <si>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</si>
  <si>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</si>
  <si>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</si>
  <si>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</si>
  <si>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</si>
  <si>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</si>
  <si>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</si>
  <si>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</si>
  <si>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</si>
  <si>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</si>
  <si>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</si>
  <si>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</si>
  <si>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</si>
  <si>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</si>
  <si>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</si>
  <si>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</si>
  <si>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</si>
  <si>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</si>
  <si>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</si>
  <si>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</si>
  <si>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</si>
  <si>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</si>
  <si>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</si>
  <si>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</si>
  <si>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</si>
  <si>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</si>
  <si>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</si>
  <si>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</si>
  <si>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</si>
  <si>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</si>
  <si>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</si>
  <si>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</si>
  <si>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</si>
  <si>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</si>
  <si>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</si>
  <si>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</si>
  <si>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</si>
  <si>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</si>
  <si>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</si>
  <si>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</si>
  <si>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</si>
  <si>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</si>
  <si>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</si>
  <si>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</si>
  <si>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</si>
  <si>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</si>
  <si>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</si>
  <si>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</si>
  <si>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</si>
  <si>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</si>
  <si>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</si>
  <si>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</si>
  <si>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</si>
  <si>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</si>
  <si>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</si>
  <si>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</si>
  <si>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</si>
  <si>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</si>
  <si>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</si>
  <si>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</si>
  <si>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</si>
  <si>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</si>
  <si>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</si>
  <si>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</si>
  <si>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</si>
  <si>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</si>
  <si>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</si>
  <si>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</si>
  <si>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</si>
  <si>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</si>
  <si>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</si>
  <si>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</si>
  <si>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</si>
  <si>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</si>
  <si>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</si>
  <si>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</si>
  <si>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</si>
  <si>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</si>
  <si>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</si>
  <si>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</si>
  <si>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</si>
  <si>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</si>
  <si>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</si>
  <si>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</si>
  <si>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</si>
  <si>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</si>
  <si>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</si>
  <si>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</si>
  <si>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</si>
  <si>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</si>
  <si>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</si>
  <si>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</si>
  <si>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</si>
  <si>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</si>
  <si>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</si>
  <si>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</si>
  <si>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</si>
  <si>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</si>
  <si>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</si>
  <si>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</si>
  <si>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</si>
  <si>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</si>
  <si>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</si>
  <si>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</si>
  <si>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</si>
  <si>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</si>
  <si>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</si>
  <si>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</si>
  <si>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</si>
  <si>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</si>
  <si>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</si>
  <si>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</si>
  <si>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</si>
  <si>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</si>
  <si>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</si>
  <si>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</si>
  <si>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</si>
  <si>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</si>
  <si>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</si>
  <si>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</si>
  <si>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</si>
  <si>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</si>
  <si>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</si>
  <si>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</si>
  <si>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</si>
  <si>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</si>
  <si>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</si>
  <si>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</si>
  <si>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</si>
  <si>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</si>
  <si>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</si>
  <si>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</si>
  <si>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</si>
  <si>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</si>
  <si>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</si>
  <si>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</si>
  <si>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</si>
  <si>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</si>
  <si>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</si>
  <si>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</si>
  <si>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</si>
  <si>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</si>
  <si>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</si>
  <si>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</si>
  <si>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</si>
  <si>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</si>
  <si>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</si>
  <si>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</si>
  <si>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</si>
  <si>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</si>
  <si>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</si>
  <si>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</si>
  <si>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</si>
  <si>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</si>
  <si>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</si>
  <si>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</si>
  <si>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</si>
  <si>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</si>
  <si>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</si>
  <si>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</si>
  <si>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</si>
  <si>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</si>
  <si>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</si>
  <si>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</si>
  <si>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</si>
  <si>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</si>
  <si>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</si>
  <si>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</si>
  <si>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</si>
  <si>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</si>
  <si>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</si>
  <si>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</si>
  <si>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</si>
  <si>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</si>
  <si>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</si>
  <si>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</si>
  <si>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</si>
  <si>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</si>
  <si>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</si>
  <si>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</si>
  <si>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</si>
  <si>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</si>
  <si>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</si>
  <si>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</si>
  <si>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</si>
  <si>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</si>
  <si>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</si>
  <si>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</si>
  <si>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</si>
  <si>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</si>
  <si>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</si>
  <si>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</si>
  <si>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</si>
  <si>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</si>
  <si>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</si>
  <si>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</si>
  <si>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</si>
  <si>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</si>
  <si>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</si>
  <si>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</si>
  <si>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</si>
  <si>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</si>
  <si>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</si>
  <si>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</si>
  <si>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</si>
  <si>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</si>
  <si>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</si>
  <si>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</si>
  <si>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</si>
  <si>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</si>
  <si>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</si>
  <si>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</si>
  <si>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</si>
  <si>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</si>
  <si>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</si>
  <si>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</si>
  <si>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</si>
  <si>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</si>
  <si>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</si>
  <si>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</si>
  <si>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</si>
  <si>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</si>
  <si>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</si>
  <si>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</si>
  <si>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</si>
  <si>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</si>
  <si>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</si>
  <si>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</si>
  <si>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</si>
  <si>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</si>
  <si>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</si>
  <si>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</si>
  <si>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</si>
  <si>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</si>
  <si>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</si>
  <si>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</si>
  <si>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</si>
  <si>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</si>
  <si>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</si>
  <si>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</si>
  <si>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</si>
  <si>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</si>
  <si>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</si>
  <si>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</si>
  <si>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</si>
  <si>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</si>
  <si>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</si>
  <si>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</si>
  <si>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</si>
  <si>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</si>
  <si>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</si>
  <si>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</si>
  <si>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</si>
  <si>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</si>
  <si>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</si>
  <si>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</si>
  <si>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</si>
  <si>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</si>
  <si>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</si>
  <si>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</si>
  <si>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</si>
  <si>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</si>
  <si>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</si>
  <si>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</si>
  <si>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</si>
  <si>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</si>
  <si>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</si>
  <si>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</si>
  <si>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</si>
  <si>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</si>
  <si>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</si>
  <si>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</si>
  <si>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</si>
  <si>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</si>
  <si>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</si>
  <si>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</si>
  <si>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</si>
  <si>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</si>
  <si>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</si>
  <si>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</si>
  <si>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</si>
  <si>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</si>
  <si>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</si>
  <si>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</si>
  <si>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</si>
  <si>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</si>
  <si>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</si>
  <si>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</si>
  <si>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</si>
  <si>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</si>
  <si>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</si>
  <si>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</si>
  <si>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</si>
  <si>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</si>
  <si>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</si>
  <si>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</si>
  <si>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</si>
  <si>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</si>
  <si>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</si>
  <si>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</si>
  <si>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</si>
  <si>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</si>
  <si>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</si>
  <si>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</si>
  <si>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</si>
  <si>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</si>
  <si>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</si>
  <si>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</si>
  <si>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</si>
  <si>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</si>
  <si>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</si>
  <si>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</si>
  <si>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</si>
  <si>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</si>
  <si>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</si>
  <si>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</si>
  <si>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</si>
  <si>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</si>
  <si>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</si>
  <si>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</si>
  <si>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</si>
  <si>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</si>
  <si>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</si>
  <si>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</si>
  <si>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</si>
  <si>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</si>
  <si>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</si>
  <si>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</si>
  <si>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</si>
  <si>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</si>
  <si>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</si>
  <si>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</si>
  <si>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</si>
  <si>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</si>
  <si>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</si>
  <si>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</si>
  <si>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</si>
  <si>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</si>
  <si>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</si>
  <si>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</si>
  <si>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</si>
  <si>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</si>
  <si>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</si>
  <si>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</si>
  <si>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</si>
  <si>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</si>
  <si>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</si>
  <si>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</si>
  <si>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</si>
  <si>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</si>
  <si>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</si>
  <si>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</si>
  <si>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</si>
  <si>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</si>
  <si>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</si>
  <si>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</si>
  <si>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</si>
  <si>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</si>
  <si>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</si>
  <si>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</si>
  <si>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</si>
  <si>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</si>
  <si>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</si>
  <si>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</si>
  <si>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</si>
  <si>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</si>
  <si>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</si>
  <si>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</si>
  <si>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</si>
  <si>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</si>
  <si>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</si>
  <si>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</si>
  <si>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</si>
  <si>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</si>
  <si>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</si>
  <si>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</si>
  <si>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</si>
  <si>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</si>
  <si>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</si>
  <si>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</si>
  <si>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</si>
  <si>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</si>
  <si>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</si>
  <si>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</si>
  <si>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</si>
  <si>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</si>
  <si>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</si>
  <si>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</si>
  <si>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</si>
  <si>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</si>
  <si>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</si>
  <si>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</si>
  <si>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</si>
  <si>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</si>
  <si>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</si>
  <si>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</si>
  <si>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</si>
  <si>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</si>
  <si>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</si>
  <si>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</si>
  <si>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</si>
  <si>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</si>
  <si>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</si>
  <si>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</si>
  <si>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</si>
  <si>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</si>
  <si>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</si>
  <si>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</si>
  <si>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</si>
  <si>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</si>
  <si>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</si>
  <si>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</si>
  <si>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</si>
  <si>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</si>
  <si>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</si>
  <si>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</si>
  <si>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</si>
  <si>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</si>
  <si>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</si>
  <si>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</si>
  <si>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</si>
  <si>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</si>
  <si>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</si>
  <si>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</si>
  <si>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</si>
  <si>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</si>
  <si>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</si>
  <si>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</si>
  <si>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</si>
  <si>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</si>
  <si>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</si>
  <si>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</si>
  <si>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</si>
  <si>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</si>
  <si>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</si>
  <si>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</si>
  <si>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</si>
  <si>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</si>
  <si>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</si>
  <si>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</si>
  <si>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</si>
  <si>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</si>
  <si>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</si>
  <si>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</si>
  <si>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</si>
  <si>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</si>
  <si>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</si>
  <si>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</si>
  <si>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</si>
  <si>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</si>
  <si>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</si>
  <si>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</si>
  <si>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</si>
  <si>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</si>
  <si>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</si>
  <si>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</si>
  <si>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</si>
  <si>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</si>
  <si>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</si>
  <si>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</si>
  <si>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</si>
  <si>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</si>
  <si>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</si>
  <si>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</si>
  <si>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</si>
  <si>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</si>
  <si>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</si>
  <si>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</si>
  <si>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</si>
  <si>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</si>
  <si>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</si>
  <si>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</si>
  <si>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</si>
  <si>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</si>
  <si>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</si>
  <si>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</si>
  <si>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</si>
  <si>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</si>
  <si>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</si>
  <si>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</si>
  <si>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</si>
  <si>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</si>
  <si>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</si>
  <si>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</si>
  <si>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</si>
  <si>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</si>
  <si>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</si>
  <si>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</si>
  <si>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</si>
  <si>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</si>
  <si>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</si>
  <si>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</si>
  <si>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</si>
  <si>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</si>
  <si>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</si>
  <si>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</si>
  <si>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</si>
  <si>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</si>
  <si>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</si>
  <si>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</si>
  <si>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</si>
  <si>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</si>
  <si>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</si>
  <si>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</si>
  <si>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</si>
  <si>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</si>
  <si>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</si>
  <si>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</si>
  <si>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</si>
  <si>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</si>
  <si>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</si>
  <si>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</si>
  <si>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</si>
  <si>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</si>
  <si>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</si>
  <si>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</si>
  <si>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</si>
  <si>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</si>
  <si>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</si>
  <si>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</si>
  <si>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</si>
  <si>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</si>
  <si>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</si>
  <si>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</si>
  <si>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</si>
  <si>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</si>
  <si>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</si>
  <si>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</si>
  <si>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</si>
  <si>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</si>
  <si>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</si>
  <si>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</si>
  <si>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</si>
  <si>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</si>
  <si>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</si>
  <si>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</si>
  <si>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</si>
  <si>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</si>
  <si>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</si>
  <si>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</si>
  <si>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</si>
  <si>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</si>
  <si>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</si>
  <si>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</si>
  <si>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</si>
  <si>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</si>
  <si>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</si>
  <si>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</si>
  <si>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</si>
  <si>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</si>
  <si>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</si>
  <si>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</si>
  <si>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</si>
  <si>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</si>
  <si>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</si>
  <si>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</si>
  <si>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</si>
  <si>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</si>
  <si>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</si>
  <si>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</si>
  <si>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</si>
  <si>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</si>
  <si>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</si>
  <si>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</si>
  <si>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</si>
  <si>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</si>
  <si>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</si>
  <si>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</si>
  <si>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</si>
  <si>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</si>
  <si>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</si>
  <si>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</si>
  <si>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</si>
  <si>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</si>
  <si>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</si>
  <si>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</si>
  <si>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</si>
  <si>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</si>
  <si>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</si>
  <si>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</si>
  <si>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</si>
  <si>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</si>
  <si>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</si>
  <si>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</si>
  <si>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</si>
  <si>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</si>
  <si>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</si>
  <si>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</si>
  <si>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</si>
  <si>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</si>
  <si>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</si>
  <si>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</si>
  <si>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</si>
  <si>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</si>
  <si>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</si>
  <si>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</si>
  <si>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</si>
  <si>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</si>
  <si>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</si>
  <si>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</si>
  <si>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</si>
  <si>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</si>
  <si>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</si>
  <si>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</si>
  <si>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</si>
  <si>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</si>
  <si>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</si>
  <si>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</si>
  <si>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</si>
  <si>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</si>
  <si>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</si>
  <si>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</si>
  <si>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</si>
  <si>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</si>
  <si>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</si>
  <si>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</si>
  <si>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</si>
  <si>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</si>
  <si>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</si>
  <si>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</si>
  <si>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</si>
  <si>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</si>
  <si>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</si>
  <si>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</si>
  <si>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</si>
  <si>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</si>
  <si>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</si>
  <si>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</si>
  <si>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</si>
  <si>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</si>
  <si>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</si>
  <si>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</si>
  <si>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</si>
  <si>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</si>
  <si>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</si>
  <si>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</si>
  <si>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</si>
  <si>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</si>
  <si>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</si>
  <si>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</si>
  <si>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</si>
  <si>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</si>
  <si>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</si>
  <si>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</si>
  <si>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</si>
  <si>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</si>
  <si>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</si>
  <si>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</si>
  <si>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</si>
  <si>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</si>
  <si>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</si>
  <si>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</si>
  <si>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</si>
  <si>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</si>
  <si>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</si>
  <si>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</si>
  <si>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</si>
  <si>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</si>
  <si>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</si>
  <si>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</si>
  <si>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</si>
  <si>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</si>
  <si>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</si>
  <si>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</si>
  <si>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</si>
  <si>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</si>
  <si>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</si>
  <si>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</si>
  <si>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</si>
  <si>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</si>
  <si>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</si>
  <si>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</si>
  <si>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</si>
  <si>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</si>
  <si>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</si>
  <si>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</si>
  <si>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</si>
  <si>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</si>
  <si>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</si>
  <si>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</si>
  <si>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</si>
  <si>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</si>
  <si>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</si>
  <si>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</si>
  <si>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</si>
  <si>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</si>
  <si>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</si>
  <si>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</si>
  <si>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</si>
  <si>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</si>
  <si>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</si>
  <si>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</si>
  <si>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</si>
  <si>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</si>
  <si>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</si>
  <si>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</si>
  <si>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</si>
  <si>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</si>
  <si>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</si>
  <si>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</si>
  <si>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</si>
  <si>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</si>
  <si>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</si>
  <si>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</si>
  <si>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</si>
  <si>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</si>
  <si>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</si>
  <si>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</si>
  <si>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</si>
  <si>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</si>
  <si>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</si>
  <si>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</si>
  <si>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</si>
  <si>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</si>
  <si>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</si>
  <si>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</si>
  <si>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</si>
  <si>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</si>
  <si>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</si>
  <si>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</si>
  <si>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</si>
  <si>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</si>
  <si>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</si>
  <si>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</si>
  <si>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</si>
  <si>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</si>
  <si>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</si>
  <si>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</si>
  <si>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</si>
  <si>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</si>
  <si>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</si>
  <si>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</si>
  <si>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</si>
  <si>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</si>
  <si>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</si>
  <si>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</si>
  <si>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</si>
  <si>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</si>
  <si>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</si>
  <si>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</si>
  <si>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</si>
  <si>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</si>
  <si>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</si>
  <si>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</si>
  <si>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</si>
  <si>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</si>
  <si>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</si>
  <si>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</si>
  <si>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</si>
  <si>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</si>
  <si>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</si>
  <si>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</si>
  <si>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</si>
  <si>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</si>
  <si>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</si>
  <si>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</si>
  <si>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</si>
  <si>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</si>
  <si>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</si>
  <si>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</si>
  <si>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</si>
  <si>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</si>
  <si>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</si>
  <si>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</si>
  <si>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</si>
  <si>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</si>
  <si>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</si>
  <si>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</si>
  <si>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</si>
  <si>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</si>
  <si>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</si>
  <si>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</si>
  <si>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</si>
  <si>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</si>
  <si>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</si>
  <si>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</si>
  <si>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</si>
  <si>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</si>
  <si>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</si>
  <si>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</si>
  <si>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</si>
  <si>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</si>
  <si>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</si>
  <si>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</si>
  <si>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</si>
  <si>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</si>
  <si>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</si>
  <si>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</si>
  <si>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</si>
  <si>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</si>
  <si>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</si>
  <si>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</si>
  <si>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</si>
  <si>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</si>
  <si>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</si>
  <si>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</si>
  <si>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</si>
  <si>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</si>
  <si>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</si>
  <si>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</si>
  <si>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</si>
  <si>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</si>
  <si>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</si>
  <si>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</si>
  <si>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</si>
  <si>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</si>
  <si>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</si>
  <si>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</si>
  <si>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</si>
  <si>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</si>
  <si>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</si>
  <si>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</si>
  <si>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</si>
  <si>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</si>
  <si>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</si>
  <si>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</si>
  <si>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</si>
  <si>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</si>
  <si>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</si>
  <si>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</si>
  <si>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</si>
  <si>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</si>
  <si>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</si>
  <si>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</si>
  <si>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</si>
  <si>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</si>
  <si>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</si>
  <si>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</si>
  <si>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</si>
  <si>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</si>
  <si>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</si>
  <si>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</si>
  <si>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</si>
  <si>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</si>
  <si>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</si>
  <si>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</si>
  <si>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</si>
  <si>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</si>
  <si>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</si>
  <si>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</si>
  <si>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</si>
  <si>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</si>
  <si>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</si>
  <si>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</si>
  <si>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</si>
  <si>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</si>
  <si>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</si>
  <si>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</si>
  <si>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</si>
  <si>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</si>
  <si>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</si>
  <si>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</si>
  <si>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</si>
  <si>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</si>
  <si>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</si>
  <si>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</si>
  <si>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</si>
  <si>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</si>
  <si>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</si>
  <si>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</si>
  <si>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</si>
  <si>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</si>
  <si>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</si>
  <si>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</si>
  <si>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</si>
  <si>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</si>
  <si>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</si>
  <si>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</si>
  <si>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</si>
  <si>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</si>
  <si>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</si>
  <si>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</si>
  <si>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</si>
  <si>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</si>
  <si>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</si>
  <si>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</si>
  <si>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</si>
  <si>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</si>
  <si>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</si>
  <si>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</si>
  <si>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</si>
  <si>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</si>
  <si>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</si>
  <si>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</si>
  <si>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</si>
  <si>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</si>
  <si>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</si>
  <si>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</si>
  <si>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</si>
  <si>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</si>
  <si>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</si>
  <si>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</si>
  <si>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</si>
  <si>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</si>
  <si>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</si>
  <si>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</si>
  <si>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</si>
  <si>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</si>
  <si>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</si>
  <si>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</si>
  <si>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</si>
  <si>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</si>
  <si>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</si>
  <si>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</si>
  <si>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</si>
  <si>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</si>
  <si>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</si>
  <si>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</si>
  <si>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</si>
  <si>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</si>
  <si>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</si>
  <si>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</si>
  <si>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</si>
  <si>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</si>
  <si>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</si>
  <si>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</si>
  <si>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</si>
  <si>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</si>
  <si>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</si>
  <si>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</si>
  <si>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</si>
  <si>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</si>
  <si>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</si>
  <si>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</si>
  <si>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</si>
  <si>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</si>
  <si>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</si>
  <si>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</si>
  <si>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</si>
  <si>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</si>
  <si>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</si>
  <si>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</si>
  <si>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</si>
  <si>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</si>
  <si>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</si>
  <si>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</si>
  <si>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</si>
  <si>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</si>
  <si>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</si>
  <si>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</si>
  <si>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</si>
  <si>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</si>
  <si>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</si>
  <si>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</si>
  <si>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</si>
  <si>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</si>
  <si>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</si>
  <si>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</si>
  <si>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</si>
  <si>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</si>
  <si>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</si>
  <si>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</si>
  <si>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</si>
  <si>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</si>
  <si>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</si>
  <si>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</si>
  <si>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</si>
  <si>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</si>
  <si>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</si>
  <si>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</si>
  <si>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</si>
  <si>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</si>
  <si>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</si>
  <si>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</si>
  <si>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</si>
  <si>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</si>
  <si>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</si>
  <si>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</si>
  <si>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</si>
  <si>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</si>
  <si>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</si>
  <si>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</si>
  <si>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</si>
  <si>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</si>
  <si>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</si>
  <si>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</si>
  <si>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</si>
  <si>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</si>
  <si>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</si>
  <si>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</si>
  <si>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</si>
  <si>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</si>
  <si>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</si>
  <si>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</si>
  <si>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</si>
  <si>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</si>
  <si>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</si>
  <si>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</si>
  <si>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</si>
  <si>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</si>
  <si>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</si>
  <si>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</si>
  <si>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</si>
  <si>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</si>
  <si>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</si>
  <si>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</si>
  <si>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</si>
  <si>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</si>
  <si>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</si>
  <si>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</si>
  <si>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</si>
  <si>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</si>
  <si>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</si>
  <si>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</si>
  <si>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</si>
  <si>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</si>
  <si>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</si>
  <si>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</si>
  <si>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</si>
  <si>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</si>
  <si>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</si>
  <si>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</si>
  <si>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</si>
  <si>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</si>
  <si>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</si>
  <si>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</si>
  <si>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</si>
  <si>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</si>
  <si>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</si>
  <si>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</si>
  <si>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</si>
  <si>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</si>
  <si>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</si>
  <si>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</si>
  <si>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</si>
  <si>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</si>
  <si>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</si>
  <si>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</si>
  <si>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</si>
  <si>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</si>
  <si>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</si>
  <si>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</si>
  <si>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</si>
  <si>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</si>
  <si>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</si>
  <si>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</si>
  <si>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</si>
  <si>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</si>
  <si>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</si>
  <si>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</si>
  <si>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</si>
  <si>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</si>
  <si>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</si>
  <si>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</si>
  <si>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</si>
  <si>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</si>
  <si>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</si>
  <si>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</si>
  <si>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</si>
  <si>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</si>
  <si>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</si>
  <si>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</si>
  <si>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</si>
  <si>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</si>
  <si>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</si>
  <si>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</si>
  <si>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</si>
  <si>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</si>
  <si>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</si>
  <si>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</si>
  <si>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</si>
  <si>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</si>
  <si>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</si>
  <si>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</si>
  <si>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</si>
  <si>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</si>
  <si>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</si>
  <si>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</si>
  <si>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</si>
  <si>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</si>
  <si>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</si>
  <si>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</si>
  <si>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</si>
  <si>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</si>
  <si>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</si>
  <si>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</si>
  <si>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</si>
  <si>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</si>
  <si>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</si>
  <si>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</si>
  <si>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</si>
  <si>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</si>
  <si>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</si>
  <si>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</si>
  <si>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</si>
  <si>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</si>
  <si>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</si>
  <si>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</si>
  <si>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</si>
  <si>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</si>
  <si>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</si>
  <si>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</si>
  <si>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</si>
  <si>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</si>
  <si>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</si>
  <si>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</si>
  <si>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</si>
  <si>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</si>
  <si>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</si>
  <si>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</si>
  <si>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</si>
  <si>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</si>
  <si>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</si>
  <si>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</si>
  <si>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</si>
  <si>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</si>
  <si>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</si>
  <si>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</si>
  <si>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</si>
  <si>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</si>
  <si>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</si>
  <si>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</si>
  <si>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</si>
  <si>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</si>
  <si>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</si>
  <si>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</si>
  <si>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</si>
  <si>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</si>
  <si>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</si>
  <si>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</si>
  <si>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</si>
  <si>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</si>
  <si>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</si>
  <si>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</si>
  <si>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</si>
  <si>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</si>
  <si>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</si>
  <si>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</si>
  <si>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</si>
  <si>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</si>
  <si>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</si>
  <si>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</si>
  <si>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</si>
  <si>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</si>
  <si>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</si>
  <si>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</si>
  <si>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</si>
  <si>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</si>
  <si>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</si>
  <si>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</si>
  <si>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</si>
  <si>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</si>
  <si>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</si>
  <si>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</si>
  <si>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</si>
  <si>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</si>
  <si>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</si>
  <si>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</si>
  <si>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</si>
  <si>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</si>
  <si>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</si>
  <si>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</si>
  <si>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</si>
  <si>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</si>
  <si>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</si>
  <si>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</si>
  <si>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</si>
  <si>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</si>
  <si>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</si>
  <si>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</si>
  <si>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</si>
  <si>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</si>
  <si>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</si>
  <si>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</si>
  <si>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</si>
  <si>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</si>
  <si>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</si>
  <si>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</si>
  <si>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</si>
  <si>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</si>
  <si>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</si>
  <si>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</si>
  <si>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</si>
  <si>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</si>
  <si>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</si>
  <si>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</si>
  <si>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</si>
  <si>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</si>
  <si>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</si>
  <si>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</si>
  <si>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</si>
  <si>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</si>
  <si>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</si>
  <si>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</si>
  <si>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</si>
  <si>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</si>
  <si>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</si>
  <si>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</si>
  <si>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</si>
  <si>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</si>
  <si>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</si>
  <si>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</si>
  <si>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</si>
  <si>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</si>
  <si>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</si>
  <si>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</si>
  <si>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</si>
  <si>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</si>
  <si>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</si>
  <si>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</si>
  <si>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</si>
  <si>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</si>
  <si>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</si>
  <si>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</si>
  <si>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</si>
  <si>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</si>
  <si>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</si>
  <si>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</si>
  <si>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</si>
  <si>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</si>
  <si>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</si>
  <si>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</si>
  <si>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</si>
  <si>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</si>
  <si>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</si>
  <si>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</si>
  <si>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</si>
  <si>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</si>
  <si>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</si>
  <si>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</si>
  <si>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</si>
  <si>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</si>
  <si>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</si>
  <si>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</si>
  <si>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</si>
  <si>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</si>
  <si>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</si>
  <si>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</si>
  <si>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</si>
  <si>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</si>
  <si>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</si>
  <si>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</si>
  <si>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</si>
  <si>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</si>
  <si>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</si>
  <si>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</si>
  <si>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</si>
  <si>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</si>
  <si>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</si>
  <si>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</si>
  <si>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</si>
  <si>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</si>
  <si>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</si>
  <si>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</si>
  <si>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</si>
  <si>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</si>
  <si>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</si>
  <si>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</si>
  <si>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</si>
  <si>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</si>
  <si>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</si>
  <si>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</si>
  <si>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</si>
  <si>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</si>
  <si>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</si>
  <si>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</si>
  <si>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</si>
  <si>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</si>
  <si>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</si>
  <si>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</si>
  <si>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</si>
  <si>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</si>
  <si>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</si>
  <si>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</si>
  <si>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</si>
  <si>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</si>
  <si>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</si>
  <si>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</si>
  <si>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</si>
  <si>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</si>
  <si>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</si>
  <si>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</si>
  <si>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</si>
  <si>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</si>
  <si>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</si>
  <si>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</si>
  <si>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</si>
  <si>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</si>
  <si>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</si>
  <si>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</si>
  <si>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</si>
  <si>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</si>
  <si>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</si>
  <si>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</si>
  <si>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</si>
  <si>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</si>
  <si>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</si>
  <si>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</si>
  <si>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</si>
  <si>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</si>
  <si>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</si>
  <si>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</si>
  <si>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</si>
  <si>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</si>
  <si>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</si>
  <si>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</si>
  <si>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</si>
  <si>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</si>
  <si>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</si>
  <si>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</si>
  <si>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</si>
  <si>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</si>
  <si>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</si>
  <si>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</si>
  <si>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</si>
  <si>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</si>
  <si>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</si>
  <si>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</si>
  <si>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</si>
  <si>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</si>
  <si>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</si>
  <si>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</si>
  <si>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</si>
  <si>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</si>
  <si>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</si>
  <si>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</si>
  <si>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</si>
  <si>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</si>
  <si>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</si>
  <si>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</si>
  <si>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</si>
  <si>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</si>
  <si>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</si>
  <si>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</si>
  <si>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</si>
  <si>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</si>
  <si>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</si>
  <si>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</si>
  <si>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</si>
  <si>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</si>
  <si>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</si>
  <si>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</si>
  <si>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</si>
  <si>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</si>
  <si>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</si>
  <si>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</si>
  <si>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</si>
  <si>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</si>
  <si>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</si>
  <si>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</si>
  <si>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</si>
  <si>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</si>
  <si>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</si>
  <si>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</si>
  <si>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</si>
  <si>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</si>
  <si>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</si>
  <si>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</si>
  <si>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</si>
  <si>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</si>
  <si>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</si>
  <si>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</si>
  <si>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</si>
  <si>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</si>
  <si>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</si>
  <si>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</si>
  <si>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</si>
  <si>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</si>
  <si>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</si>
  <si>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</si>
  <si>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</si>
  <si>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</si>
  <si>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</si>
  <si>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</si>
  <si>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</si>
  <si>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</si>
  <si>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</si>
  <si>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</si>
  <si>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</si>
  <si>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</si>
  <si>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</si>
  <si>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</si>
  <si>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</si>
  <si>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</si>
  <si>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</si>
  <si>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</si>
  <si>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</si>
  <si>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</si>
  <si>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</si>
  <si>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</si>
  <si>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</si>
  <si>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</si>
  <si>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</si>
  <si>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</si>
  <si>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</si>
  <si>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</si>
  <si>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</si>
  <si>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</si>
  <si>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</si>
  <si>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</si>
  <si>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</si>
  <si>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</si>
  <si>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</si>
  <si>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</si>
  <si>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</si>
  <si>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</si>
  <si>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</si>
  <si>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</si>
  <si>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</si>
  <si>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</si>
  <si>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</si>
  <si>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</si>
  <si>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</si>
  <si>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</si>
  <si>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</si>
  <si>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</si>
  <si>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</si>
  <si>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</si>
  <si>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</si>
  <si>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</si>
  <si>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</si>
  <si>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</si>
  <si>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</si>
  <si>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</si>
  <si>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</si>
  <si>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</si>
  <si>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</si>
  <si>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</si>
  <si>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</si>
  <si>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</si>
  <si>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</si>
  <si>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</si>
  <si>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</si>
  <si>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</si>
  <si>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</si>
  <si>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</si>
  <si>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</si>
  <si>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</si>
  <si>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</si>
  <si>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</si>
  <si>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</si>
  <si>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</si>
  <si>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</si>
  <si>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</si>
  <si>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</si>
  <si>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</si>
  <si>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</si>
  <si>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</si>
  <si>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</si>
  <si>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</si>
  <si>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</si>
  <si>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</si>
  <si>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</si>
  <si>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</si>
  <si>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</si>
  <si>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</si>
  <si>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</si>
  <si>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</si>
  <si>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</si>
  <si>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</si>
  <si>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</si>
  <si>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</si>
  <si>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</si>
  <si>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</si>
  <si>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</si>
  <si>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</si>
  <si>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</si>
  <si>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</si>
  <si>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</si>
  <si>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</si>
  <si>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</si>
  <si>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</si>
  <si>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</si>
  <si>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</si>
  <si>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</si>
  <si>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</si>
  <si>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</si>
  <si>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</si>
  <si>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</si>
  <si>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</si>
  <si>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</si>
  <si>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</si>
  <si>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</si>
  <si>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</si>
  <si>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</si>
  <si>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</si>
  <si>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</si>
  <si>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</si>
  <si>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</si>
  <si>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</si>
  <si>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</si>
  <si>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</si>
  <si>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</si>
  <si>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</si>
  <si>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</si>
  <si>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</si>
  <si>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</si>
  <si>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</si>
  <si>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</si>
  <si>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</si>
  <si>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</si>
  <si>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</si>
  <si>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</si>
  <si>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</si>
  <si>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</si>
  <si>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</si>
  <si>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</si>
  <si>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</si>
  <si>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</si>
  <si>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</si>
  <si>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</si>
  <si>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</si>
  <si>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</si>
  <si>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</si>
  <si>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</si>
  <si>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</si>
  <si>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</si>
  <si>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</si>
  <si>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</si>
  <si>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</si>
  <si>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</si>
  <si>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</si>
  <si>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</si>
  <si>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</si>
  <si>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</si>
  <si>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</si>
  <si>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</si>
  <si>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</si>
  <si>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</si>
  <si>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</si>
  <si>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</si>
  <si>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</si>
  <si>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</si>
  <si>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</si>
  <si>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</si>
  <si>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</si>
  <si>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</si>
  <si>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</si>
  <si>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</si>
  <si>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</si>
  <si>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</si>
  <si>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</si>
  <si>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</si>
  <si>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</si>
  <si>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</si>
  <si>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</si>
  <si>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</si>
  <si>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</si>
  <si>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</si>
  <si>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</si>
  <si>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</si>
  <si>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</si>
  <si>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</si>
  <si>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</si>
  <si>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</si>
  <si>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</si>
  <si>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</si>
  <si>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</si>
  <si>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</si>
  <si>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</si>
  <si>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</si>
  <si>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</si>
  <si>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</si>
  <si>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</si>
  <si>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</si>
  <si>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</si>
  <si>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</si>
  <si>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</si>
  <si>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</si>
  <si>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</si>
  <si>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</si>
  <si>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</si>
  <si>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</si>
  <si>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</si>
  <si>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</si>
  <si>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</si>
  <si>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</si>
  <si>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</si>
  <si>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</si>
  <si>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</si>
  <si>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</si>
  <si>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</si>
  <si>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</si>
  <si>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</si>
  <si>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</si>
  <si>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</si>
  <si>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</si>
  <si>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</si>
  <si>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</si>
  <si>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</si>
  <si>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</si>
  <si>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</si>
  <si>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</si>
  <si>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</si>
  <si>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</si>
  <si>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</si>
  <si>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</si>
  <si>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</si>
  <si>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</si>
  <si>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</si>
  <si>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</si>
  <si>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</si>
  <si>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</si>
  <si>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</si>
  <si>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</si>
  <si>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</si>
  <si>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</si>
  <si>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</si>
  <si>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</si>
  <si>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</si>
  <si>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</si>
  <si>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</si>
  <si>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</si>
  <si>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</si>
  <si>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</si>
  <si>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</si>
  <si>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</si>
  <si>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</si>
  <si>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</si>
  <si>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</si>
  <si>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</si>
  <si>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</si>
  <si>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</si>
  <si>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</si>
  <si>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</si>
  <si>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</si>
  <si>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</si>
  <si>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</si>
  <si>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</si>
  <si>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</si>
  <si>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</si>
  <si>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</si>
  <si>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</si>
  <si>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</si>
  <si>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</si>
  <si>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</si>
  <si>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</si>
  <si>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</si>
  <si>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</si>
  <si>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</si>
  <si>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</si>
  <si>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</si>
  <si>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</si>
  <si>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</si>
  <si>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</si>
  <si>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</si>
  <si>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</si>
  <si>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</si>
  <si>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</si>
  <si>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</si>
  <si>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</si>
  <si>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</si>
  <si>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</si>
  <si>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</si>
  <si>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</si>
  <si>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</si>
  <si>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</si>
  <si>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</si>
  <si>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</si>
  <si>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</si>
  <si>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</si>
  <si>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</si>
  <si>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</si>
  <si>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</si>
  <si>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</si>
  <si>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</si>
  <si>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</si>
  <si>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</si>
  <si>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</si>
  <si>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</si>
  <si>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</si>
  <si>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</si>
  <si>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</si>
  <si>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</si>
  <si>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</si>
  <si>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</si>
  <si>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</si>
  <si>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</si>
  <si>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</si>
  <si>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</si>
  <si>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</si>
  <si>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</si>
  <si>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</si>
  <si>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</si>
  <si>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</si>
  <si>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</si>
  <si>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</si>
  <si>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</si>
  <si>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</si>
  <si>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</si>
  <si>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</si>
  <si>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</si>
  <si>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</si>
  <si>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</si>
  <si>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</si>
  <si>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</si>
  <si>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</si>
  <si>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</si>
  <si>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</si>
  <si>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</si>
  <si>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</si>
  <si>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</si>
  <si>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</si>
  <si>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</si>
  <si>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</si>
  <si>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</si>
  <si>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</si>
  <si>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</si>
  <si>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</si>
  <si>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</si>
  <si>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</si>
  <si>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</si>
  <si>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</si>
  <si>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</si>
  <si>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</si>
  <si>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</si>
  <si>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</si>
  <si>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</si>
  <si>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</si>
  <si>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</si>
  <si>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</si>
  <si>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</si>
  <si>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</si>
  <si>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</si>
  <si>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</si>
  <si>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</si>
  <si>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</si>
  <si>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</si>
  <si>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</si>
  <si>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</si>
  <si>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</si>
  <si>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</si>
  <si>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</si>
  <si>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</si>
  <si>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</si>
  <si>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</si>
  <si>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</si>
  <si>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</si>
  <si>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</si>
  <si>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</si>
  <si>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</si>
  <si>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</si>
  <si>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</si>
  <si>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</si>
  <si>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</si>
  <si>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</si>
  <si>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</si>
  <si>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</si>
  <si>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</si>
  <si>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</si>
  <si>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</si>
  <si>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</si>
  <si>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</si>
  <si>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</si>
  <si>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</si>
  <si>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</si>
  <si>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</si>
  <si>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</si>
  <si>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</si>
  <si>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</si>
  <si>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</si>
  <si>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</si>
  <si>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</si>
  <si>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</si>
  <si>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</si>
  <si>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</si>
  <si>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</si>
  <si>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</si>
  <si>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</si>
  <si>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</si>
  <si>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</si>
  <si>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</si>
  <si>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</si>
  <si>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</si>
  <si>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</si>
  <si>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</si>
  <si>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</si>
  <si>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</si>
  <si>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</si>
  <si>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</si>
  <si>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</si>
  <si>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</si>
  <si>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</si>
  <si>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</si>
  <si>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</si>
  <si>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</si>
  <si>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</si>
  <si>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</si>
  <si>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</si>
  <si>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</si>
  <si>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</si>
  <si>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</si>
  <si>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</si>
  <si>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</si>
  <si>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</si>
  <si>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</si>
  <si>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</si>
  <si>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</si>
  <si>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</si>
  <si>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</si>
  <si>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</si>
  <si>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</si>
  <si>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</si>
  <si>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</si>
  <si>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</si>
  <si>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</si>
  <si>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</si>
  <si>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</si>
  <si>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</si>
  <si>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</si>
  <si>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</si>
  <si>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</si>
  <si>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</si>
  <si>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</si>
  <si>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</si>
  <si>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</si>
  <si>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</si>
  <si>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</si>
  <si>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</si>
  <si>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</si>
  <si>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</si>
  <si>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</si>
  <si>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</si>
  <si>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</si>
  <si>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</si>
  <si>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</si>
  <si>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</si>
  <si>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</si>
  <si>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</si>
  <si>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</si>
  <si>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</si>
  <si>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</si>
  <si>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</si>
  <si>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</si>
  <si>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</si>
  <si>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</si>
  <si>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</si>
  <si>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</si>
  <si>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</si>
  <si>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</si>
  <si>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</si>
  <si>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</si>
  <si>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</si>
  <si>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</si>
  <si>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</si>
  <si>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</si>
  <si>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</si>
  <si>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</si>
  <si>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</si>
  <si>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</si>
  <si>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</si>
  <si>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</si>
  <si>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</si>
  <si>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</si>
  <si>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</si>
  <si>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</si>
  <si>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</si>
  <si>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</si>
  <si>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</si>
  <si>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</si>
  <si>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</si>
  <si>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</si>
  <si>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</si>
  <si>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</si>
  <si>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</si>
  <si>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</si>
  <si>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</si>
  <si>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</si>
  <si>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</si>
  <si>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</si>
  <si>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</si>
  <si>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</si>
  <si>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</si>
  <si>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</si>
  <si>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</si>
  <si>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</si>
  <si>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</si>
  <si>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</si>
  <si>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</si>
  <si>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</si>
  <si>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</si>
  <si>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</si>
  <si>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</si>
  <si>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</si>
  <si>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</si>
  <si>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</si>
  <si>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</si>
  <si>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</si>
  <si>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</si>
  <si>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</si>
  <si>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</si>
  <si>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</si>
  <si>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</si>
  <si>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</si>
  <si>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</si>
  <si>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</si>
  <si>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</si>
  <si>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</si>
  <si>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</si>
  <si>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</si>
  <si>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</si>
  <si>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</si>
  <si>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</si>
  <si>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</si>
  <si>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</si>
  <si>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</si>
  <si>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</si>
  <si>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</si>
  <si>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</si>
  <si>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</si>
  <si>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</si>
  <si>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</si>
  <si>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</si>
  <si>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</si>
  <si>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</si>
  <si>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</si>
  <si>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</si>
  <si>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</si>
  <si>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</si>
  <si>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</si>
  <si>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</si>
  <si>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</si>
  <si>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</si>
  <si>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</si>
  <si>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</si>
  <si>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</si>
  <si>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</si>
  <si>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</si>
  <si>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</si>
  <si>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</si>
  <si>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</si>
  <si>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</si>
  <si>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</si>
  <si>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</si>
  <si>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</si>
  <si>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</si>
  <si>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</si>
  <si>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</si>
  <si>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</si>
  <si>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</si>
  <si>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</si>
  <si>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</si>
  <si>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</si>
  <si>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</si>
  <si>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</si>
  <si>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</si>
  <si>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</si>
  <si>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</si>
  <si>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</si>
  <si>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</si>
  <si>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</si>
  <si>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</si>
  <si>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</si>
  <si>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</si>
  <si>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</si>
  <si>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</si>
  <si>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</si>
  <si>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</si>
  <si>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</si>
  <si>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</si>
  <si>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</si>
  <si>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</si>
  <si>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</si>
  <si>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</si>
  <si>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</si>
  <si>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</si>
  <si>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</si>
  <si>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</si>
  <si>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</si>
  <si>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</si>
  <si>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</si>
  <si>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</si>
  <si>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</si>
  <si>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</si>
  <si>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</si>
  <si>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</si>
  <si>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</si>
  <si>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</si>
  <si>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</si>
  <si>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</si>
  <si>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</si>
  <si>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</si>
  <si>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</si>
  <si>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</si>
  <si>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</si>
  <si>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</si>
  <si>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</si>
  <si>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</si>
  <si>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</si>
  <si>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</si>
  <si>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</si>
  <si>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</si>
  <si>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</si>
  <si>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</si>
  <si>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</si>
  <si>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</si>
  <si>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</si>
  <si>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</si>
  <si>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</si>
  <si>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</si>
  <si>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</si>
  <si>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</si>
  <si>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</si>
  <si>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</si>
  <si>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</si>
  <si>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</si>
  <si>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</si>
  <si>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</si>
  <si>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</si>
  <si>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</si>
  <si>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</si>
  <si>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</si>
  <si>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</si>
  <si>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</si>
  <si>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</si>
  <si>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</si>
  <si>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</si>
  <si>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</si>
  <si>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</si>
  <si>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</si>
  <si>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</si>
  <si>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</si>
  <si>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</si>
  <si>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</si>
  <si>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</si>
  <si>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</si>
  <si>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</si>
  <si>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</si>
  <si>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</si>
  <si>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</si>
  <si>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</si>
  <si>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</si>
  <si>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</si>
  <si>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</si>
  <si>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</si>
  <si>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</si>
  <si>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</si>
  <si>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</si>
  <si>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</si>
  <si>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</si>
  <si>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</si>
  <si>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</si>
  <si>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</si>
  <si>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</si>
  <si>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</si>
  <si>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</si>
  <si>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</si>
  <si>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</si>
  <si>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</si>
  <si>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</si>
  <si>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</si>
  <si>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</si>
  <si>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</si>
  <si>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</si>
  <si>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</si>
  <si>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</si>
  <si>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</si>
  <si>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</si>
  <si>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</si>
  <si>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</si>
  <si>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</si>
  <si>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</si>
  <si>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</si>
  <si>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</si>
  <si>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</si>
  <si>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</si>
  <si>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</si>
  <si>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</si>
  <si>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</si>
  <si>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</si>
  <si>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</si>
  <si>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</si>
  <si>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</si>
  <si>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</si>
  <si>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</si>
  <si>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</si>
  <si>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</si>
  <si>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</si>
  <si>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</si>
  <si>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</si>
  <si>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</si>
  <si>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</si>
  <si>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</si>
  <si>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</si>
  <si>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</si>
  <si>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</si>
  <si>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</si>
  <si>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</si>
  <si>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</si>
  <si>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</si>
  <si>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</si>
  <si>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</si>
  <si>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</si>
  <si>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</si>
  <si>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</si>
  <si>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</si>
  <si>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</si>
  <si>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</si>
  <si>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</si>
  <si>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</si>
  <si>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</si>
  <si>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</si>
  <si>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</si>
  <si>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</si>
  <si>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</si>
  <si>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</si>
  <si>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</si>
  <si>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</si>
  <si>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</si>
  <si>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</si>
  <si>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</si>
  <si>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</si>
  <si>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</si>
  <si>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</si>
  <si>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</si>
  <si>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</si>
  <si>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</si>
  <si>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</si>
  <si>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</si>
  <si>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</si>
  <si>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</si>
  <si>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</si>
  <si>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</si>
  <si>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</si>
  <si>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</si>
  <si>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</si>
  <si>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</si>
  <si>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</si>
  <si>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</si>
  <si>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</si>
  <si>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</si>
  <si>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</si>
  <si>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</si>
  <si>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</si>
  <si>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</si>
  <si>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</si>
  <si>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</si>
  <si>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</si>
  <si>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</si>
  <si>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</si>
  <si>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</si>
  <si>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</si>
  <si>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</si>
  <si>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</si>
  <si>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</si>
  <si>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</si>
  <si>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</si>
  <si>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</si>
  <si>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</si>
  <si>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</si>
  <si>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</si>
  <si>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</si>
  <si>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</si>
  <si>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</si>
  <si>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</si>
  <si>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</si>
  <si>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</si>
  <si>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</si>
  <si>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</si>
  <si>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</si>
  <si>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</si>
  <si>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</si>
  <si>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</si>
  <si>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</si>
  <si>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</si>
  <si>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</si>
  <si>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</si>
  <si>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</si>
  <si>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</si>
  <si>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</si>
  <si>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</si>
  <si>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</si>
  <si>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</si>
  <si>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</si>
  <si>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</si>
  <si>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</si>
  <si>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</si>
  <si>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</si>
  <si>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</si>
  <si>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</si>
  <si>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</si>
  <si>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</si>
  <si>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</si>
  <si>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</si>
  <si>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</si>
  <si>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</si>
  <si>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</si>
  <si>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</si>
  <si>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</si>
  <si>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</si>
  <si>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</si>
  <si>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</si>
  <si>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</si>
  <si>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</si>
  <si>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</si>
  <si>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</si>
  <si>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</si>
  <si>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</si>
  <si>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</si>
  <si>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</si>
  <si>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</si>
  <si>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</si>
  <si>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</si>
  <si>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</si>
  <si>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</si>
  <si>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</si>
  <si>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</si>
  <si>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</si>
  <si>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</si>
  <si>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</si>
  <si>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</si>
  <si>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</si>
  <si>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</si>
  <si>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</si>
  <si>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</si>
  <si>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</si>
  <si>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</si>
  <si>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</si>
  <si>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</si>
  <si>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</si>
  <si>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</si>
  <si>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</si>
  <si>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</si>
  <si>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</si>
  <si>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</si>
  <si>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</si>
  <si>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</si>
  <si>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</si>
  <si>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</si>
  <si>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</si>
  <si>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</si>
  <si>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</si>
  <si>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</si>
  <si>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</si>
  <si>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</si>
  <si>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</si>
  <si>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</si>
  <si>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</si>
  <si>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</si>
  <si>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</si>
  <si>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</si>
  <si>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</si>
  <si>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</si>
  <si>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</si>
  <si>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</si>
  <si>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</si>
  <si>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</si>
  <si>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</si>
  <si>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</si>
  <si>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</si>
  <si>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</si>
  <si>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</si>
  <si>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</si>
  <si>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</si>
  <si>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</si>
  <si>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</si>
  <si>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</si>
  <si>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</si>
  <si>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</si>
  <si>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</si>
  <si>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</si>
  <si>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</si>
  <si>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</si>
  <si>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</si>
  <si>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</si>
  <si>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</si>
  <si>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</si>
  <si>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</si>
  <si>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</si>
  <si>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</si>
  <si>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</si>
  <si>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</si>
  <si>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</si>
  <si>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</si>
  <si>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</si>
  <si>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</si>
  <si>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</si>
  <si>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</si>
  <si>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</si>
  <si>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</si>
  <si>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</si>
  <si>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</si>
  <si>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</si>
  <si>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</si>
  <si>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</si>
  <si>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</si>
  <si>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</si>
  <si>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</si>
  <si>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</si>
  <si>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</si>
  <si>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</si>
  <si>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</si>
  <si>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</si>
  <si>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</si>
  <si>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</si>
  <si>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</si>
  <si>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</si>
  <si>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</si>
  <si>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</si>
  <si>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</si>
  <si>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</si>
  <si>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</si>
  <si>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</si>
  <si>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</si>
  <si>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</si>
  <si>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</si>
  <si>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</si>
  <si>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</si>
  <si>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</si>
  <si>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</si>
  <si>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</si>
  <si>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</si>
  <si>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</si>
  <si>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</si>
  <si>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</si>
  <si>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</si>
  <si>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</si>
  <si>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</si>
  <si>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</si>
  <si>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</si>
  <si>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</si>
  <si>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</si>
  <si>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</si>
  <si>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</si>
  <si>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</si>
  <si>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</si>
  <si>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</si>
  <si>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</si>
  <si>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</si>
  <si>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</si>
  <si>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</si>
  <si>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</si>
  <si>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</si>
  <si>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</si>
  <si>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</si>
  <si>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</si>
  <si>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</si>
  <si>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</si>
  <si>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</si>
  <si>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</si>
  <si>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</si>
  <si>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</si>
  <si>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</si>
  <si>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</si>
  <si>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</si>
  <si>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</si>
  <si>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</si>
  <si>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</si>
  <si>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</si>
  <si>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</si>
  <si>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</si>
  <si>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</si>
  <si>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</si>
  <si>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</si>
  <si>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</si>
  <si>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</si>
  <si>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</si>
  <si>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</si>
  <si>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</si>
  <si>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</si>
  <si>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</si>
  <si>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</si>
  <si>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</si>
  <si>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</si>
  <si>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</si>
  <si>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</si>
  <si>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</si>
  <si>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</si>
  <si>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</si>
  <si>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</si>
  <si>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</si>
  <si>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</si>
  <si>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</si>
  <si>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</si>
  <si>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</si>
  <si>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</si>
  <si>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</si>
  <si>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</si>
  <si>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</si>
  <si>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</si>
  <si>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</si>
  <si>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</si>
  <si>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</si>
  <si>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</si>
  <si>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</si>
  <si>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</si>
  <si>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</si>
  <si>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</si>
  <si>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</si>
  <si>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</si>
  <si>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</si>
  <si>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</si>
  <si>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</si>
  <si>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</si>
  <si>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</si>
  <si>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</si>
  <si>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</si>
  <si>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</si>
  <si>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</si>
  <si>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</si>
  <si>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</si>
  <si>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</si>
  <si>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</si>
  <si>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</si>
  <si>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</si>
  <si>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</si>
  <si>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</si>
  <si>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</si>
  <si>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</si>
  <si>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</si>
  <si>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</si>
  <si>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</si>
  <si>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</si>
  <si>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</si>
  <si>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</si>
  <si>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</si>
  <si>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</si>
  <si>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</si>
  <si>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</si>
  <si>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</si>
  <si>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</si>
  <si>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</si>
  <si>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</si>
  <si>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</si>
  <si>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</si>
  <si>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</si>
  <si>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</si>
  <si>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</si>
  <si>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</si>
  <si>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</si>
  <si>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</si>
  <si>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</si>
  <si>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</si>
  <si>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</si>
  <si>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</si>
  <si>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</si>
  <si>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</si>
  <si>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</si>
  <si>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</si>
  <si>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</si>
  <si>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</si>
  <si>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</si>
  <si>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</si>
  <si>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</si>
  <si>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</si>
  <si>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</si>
  <si>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</si>
  <si>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</si>
  <si>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</si>
  <si>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</si>
  <si>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</si>
  <si>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</si>
  <si>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</si>
  <si>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</si>
  <si>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</si>
  <si>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</si>
  <si>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</si>
  <si>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</si>
  <si>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</si>
  <si>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</si>
  <si>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</si>
  <si>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</si>
  <si>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</si>
  <si>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</si>
  <si>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</si>
  <si>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</si>
  <si>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</si>
  <si>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</si>
  <si>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</si>
  <si>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</si>
  <si>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</si>
  <si>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</si>
  <si>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</si>
  <si>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</si>
  <si>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</si>
  <si>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</si>
  <si>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</si>
  <si>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</si>
  <si>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</si>
  <si>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</si>
  <si>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</si>
  <si>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</si>
  <si>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</si>
  <si>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</si>
  <si>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</si>
  <si>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</si>
  <si>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</si>
  <si>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</si>
  <si>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</si>
  <si>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</si>
  <si>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</si>
  <si>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</si>
  <si>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</si>
  <si>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</si>
  <si>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</si>
  <si>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</si>
  <si>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</si>
  <si>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</si>
  <si>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</si>
  <si>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</si>
  <si>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</si>
  <si>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</si>
  <si>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</si>
  <si>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</si>
  <si>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</si>
  <si>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</si>
  <si>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</si>
  <si>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</si>
  <si>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</si>
  <si>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</si>
  <si>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</si>
  <si>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</si>
  <si>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</si>
  <si>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</si>
  <si>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</si>
  <si>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</si>
  <si>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</si>
  <si>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</si>
  <si>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</si>
  <si>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</si>
  <si>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</si>
  <si>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</si>
  <si>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</si>
  <si>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</si>
  <si>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</si>
  <si>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</si>
  <si>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</si>
  <si>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</si>
  <si>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</si>
  <si>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</si>
  <si>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</si>
  <si>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</si>
  <si>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</si>
  <si>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</si>
  <si>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</si>
  <si>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</si>
  <si>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</si>
  <si>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</si>
  <si>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</si>
  <si>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</si>
  <si>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</si>
  <si>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</si>
  <si>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</si>
  <si>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</si>
  <si>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</si>
  <si>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</si>
  <si>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</si>
  <si>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</si>
  <si>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</si>
  <si>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</si>
  <si>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</si>
  <si>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</si>
  <si>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</si>
  <si>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</si>
  <si>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</si>
  <si>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</si>
  <si>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</si>
  <si>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</si>
  <si>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</si>
  <si>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</si>
  <si>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</si>
  <si>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</si>
  <si>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</si>
  <si>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</si>
  <si>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</si>
  <si>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</si>
  <si>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</si>
  <si>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</si>
  <si>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</si>
  <si>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</si>
  <si>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</si>
  <si>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</si>
  <si>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</si>
  <si>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</si>
  <si>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</si>
  <si>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</si>
  <si>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</si>
  <si>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</si>
  <si>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</si>
  <si>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</si>
  <si>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</si>
  <si>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</si>
  <si>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</si>
  <si>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</si>
  <si>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</si>
  <si>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</si>
  <si>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</si>
  <si>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</si>
  <si>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</si>
  <si>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</si>
  <si>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</si>
  <si>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</si>
  <si>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</si>
  <si>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</si>
  <si>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</si>
  <si>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</si>
  <si>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</si>
  <si>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</si>
  <si>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</si>
  <si>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</si>
  <si>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</si>
  <si>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</si>
  <si>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</si>
  <si>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</si>
  <si>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</si>
  <si>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</si>
  <si>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</si>
  <si>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</si>
  <si>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</si>
  <si>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</si>
  <si>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</si>
  <si>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</si>
  <si>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</si>
  <si>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</si>
  <si>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</si>
  <si>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</si>
  <si>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</si>
  <si>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</si>
  <si>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</si>
  <si>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</si>
  <si>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</si>
  <si>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</si>
  <si>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</si>
  <si>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</si>
  <si>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</si>
  <si>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</si>
  <si>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</si>
  <si>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</si>
  <si>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</si>
  <si>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</si>
  <si>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</si>
  <si>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</si>
  <si>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</si>
  <si>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</si>
  <si>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</si>
  <si>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</si>
  <si>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</si>
  <si>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</si>
  <si>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</si>
  <si>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</si>
  <si>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</si>
  <si>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</si>
  <si>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</si>
  <si>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</si>
  <si>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</si>
  <si>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</si>
  <si>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</si>
  <si>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</si>
  <si>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</si>
  <si>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</si>
  <si>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</si>
  <si>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</si>
  <si>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</si>
  <si>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</si>
  <si>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</si>
  <si>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</si>
  <si>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</si>
  <si>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</si>
  <si>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</si>
  <si>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</si>
  <si>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</si>
  <si>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</si>
  <si>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</si>
  <si>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</si>
  <si>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</si>
  <si>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</si>
  <si>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</si>
  <si>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</si>
  <si>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</si>
  <si>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</si>
  <si>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</si>
  <si>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</si>
  <si>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</si>
  <si>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</si>
  <si>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</si>
  <si>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</si>
  <si>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</si>
  <si>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</si>
  <si>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</si>
  <si>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</si>
  <si>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</si>
  <si>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</si>
  <si>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</si>
  <si>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</si>
  <si>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</si>
  <si>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</si>
  <si>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</si>
  <si>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</si>
  <si>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</si>
  <si>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</si>
  <si>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</si>
  <si>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</si>
  <si>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</si>
  <si>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</si>
  <si>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</si>
  <si>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</si>
  <si>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</si>
  <si>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</si>
  <si>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</si>
  <si>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</si>
  <si>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</si>
  <si>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</si>
  <si>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</si>
  <si>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</si>
  <si>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</si>
  <si>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</si>
  <si>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</si>
  <si>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</si>
  <si>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</si>
  <si>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</si>
  <si>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</si>
  <si>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</si>
  <si>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</si>
  <si>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</si>
  <si>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</si>
  <si>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</si>
  <si>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</si>
  <si>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</si>
  <si>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</si>
  <si>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</si>
  <si>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</si>
  <si>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</si>
  <si>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</si>
  <si>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</si>
  <si>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</si>
  <si>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</si>
  <si>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</si>
  <si>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</si>
  <si>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</si>
  <si>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</si>
  <si>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</si>
  <si>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</si>
  <si>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</si>
  <si>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</si>
  <si>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</si>
  <si>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</si>
  <si>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</si>
  <si>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</si>
  <si>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</si>
  <si>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</si>
  <si>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</si>
  <si>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</si>
  <si>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</si>
  <si>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</si>
  <si>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</si>
  <si>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</si>
  <si>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</si>
  <si>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</si>
  <si>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</si>
  <si>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</si>
  <si>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</si>
  <si>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</si>
  <si>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</si>
  <si>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</si>
  <si>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</si>
  <si>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</si>
  <si>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</si>
  <si>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</si>
  <si>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</si>
  <si>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</si>
  <si>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</si>
  <si>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</si>
  <si>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</si>
  <si>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</si>
  <si>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</si>
  <si>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</si>
  <si>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</si>
  <si>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</si>
  <si>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</si>
  <si>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</si>
  <si>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</si>
  <si>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</si>
  <si>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</si>
  <si>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</si>
  <si>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</si>
  <si>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</si>
  <si>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</si>
  <si>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</si>
  <si>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</si>
  <si>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</si>
  <si>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</si>
  <si>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</si>
  <si>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</si>
  <si>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</si>
  <si>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</si>
  <si>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</si>
  <si>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</si>
  <si>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</si>
  <si>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</si>
  <si>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</si>
  <si>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</si>
  <si>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</si>
  <si>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</si>
  <si>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</si>
  <si>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</si>
  <si>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</si>
  <si>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</si>
  <si>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</si>
  <si>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</si>
  <si>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</si>
  <si>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</si>
  <si>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</si>
  <si>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</si>
  <si>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</si>
  <si>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</si>
  <si>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</si>
  <si>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</si>
  <si>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</si>
  <si>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</si>
  <si>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</si>
  <si>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</si>
  <si>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</si>
  <si>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</si>
  <si>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</si>
  <si>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</si>
  <si>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</si>
  <si>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</si>
  <si>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</si>
  <si>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</si>
  <si>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</si>
  <si>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</si>
  <si>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</si>
  <si>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</si>
  <si>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</si>
  <si>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</si>
  <si>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</si>
  <si>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</si>
  <si>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</si>
  <si>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</si>
  <si>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</si>
  <si>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</si>
  <si>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</si>
  <si>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</si>
  <si>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</si>
  <si>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</si>
  <si>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</si>
  <si>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</si>
  <si>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</si>
  <si>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</si>
  <si>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</si>
  <si>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</si>
  <si>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</si>
  <si>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</si>
  <si>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</si>
  <si>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</si>
  <si>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</si>
  <si>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</si>
  <si>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</si>
  <si>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</si>
  <si>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</si>
  <si>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</si>
  <si>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</si>
  <si>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</si>
  <si>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</si>
  <si>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</si>
  <si>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</si>
  <si>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</si>
  <si>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</si>
  <si>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</si>
  <si>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</si>
  <si>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</si>
  <si>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</si>
  <si>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</si>
  <si>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</si>
  <si>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</si>
  <si>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</si>
  <si>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</si>
  <si>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</si>
  <si>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</si>
  <si>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</si>
  <si>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</si>
  <si>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</si>
  <si>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</si>
  <si>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</si>
  <si>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</si>
  <si>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</si>
  <si>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</si>
  <si>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</si>
  <si>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</si>
  <si>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</si>
  <si>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</si>
  <si>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</si>
  <si>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</si>
  <si>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</si>
  <si>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</si>
  <si>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</si>
  <si>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</si>
  <si>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</si>
  <si>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</si>
  <si>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</si>
  <si>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</si>
  <si>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</si>
  <si>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</si>
  <si>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</si>
  <si>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</si>
  <si>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</si>
  <si>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</si>
  <si>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</si>
  <si>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</si>
  <si>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</si>
  <si>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</si>
  <si>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</si>
  <si>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</si>
  <si>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</si>
  <si>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</si>
  <si>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</si>
  <si>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</si>
  <si>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</si>
  <si>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</si>
  <si>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</si>
  <si>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</si>
  <si>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</si>
  <si>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</si>
  <si>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</si>
  <si>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</si>
  <si>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</si>
  <si>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</si>
  <si>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</si>
  <si>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</si>
  <si>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</si>
  <si>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</si>
  <si>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</si>
  <si>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</si>
  <si>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</si>
  <si>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</si>
  <si>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</si>
  <si>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</si>
  <si>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</si>
  <si>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</si>
  <si>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</si>
  <si>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</si>
  <si>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</si>
  <si>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</si>
  <si>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</si>
  <si>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</si>
  <si>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</si>
  <si>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</si>
  <si>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</si>
  <si>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</si>
  <si>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</si>
  <si>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</si>
  <si>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</si>
  <si>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</si>
  <si>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</si>
  <si>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</si>
  <si>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</si>
  <si>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</si>
  <si>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</si>
  <si>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</si>
  <si>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</si>
  <si>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</si>
  <si>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</si>
  <si>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</si>
  <si>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</si>
  <si>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</si>
  <si>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</si>
  <si>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</si>
  <si>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</si>
  <si>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</si>
  <si>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</si>
  <si>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</si>
  <si>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</si>
  <si>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</si>
  <si>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</si>
  <si>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</si>
  <si>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</si>
  <si>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</si>
  <si>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</si>
  <si>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</si>
  <si>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</si>
  <si>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</si>
  <si>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</si>
  <si>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</si>
  <si>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</si>
  <si>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</si>
  <si>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</si>
  <si>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</si>
  <si>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</si>
  <si>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</si>
  <si>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</si>
  <si>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</si>
  <si>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</si>
  <si>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</si>
  <si>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</si>
  <si>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</si>
  <si>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</si>
  <si>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</si>
  <si>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</si>
  <si>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</si>
  <si>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</si>
  <si>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</si>
  <si>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</si>
  <si>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</si>
  <si>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</si>
  <si>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</si>
  <si>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</si>
  <si>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</si>
  <si>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</si>
  <si>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</si>
  <si>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</si>
  <si>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</si>
  <si>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</si>
  <si>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</si>
  <si>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</si>
  <si>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</si>
  <si>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</si>
  <si>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</si>
  <si>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</si>
  <si>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</si>
  <si>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</si>
  <si>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</si>
  <si>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</si>
  <si>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</si>
  <si>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</si>
  <si>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</si>
  <si>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</si>
  <si>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</si>
  <si>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</si>
  <si>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</si>
  <si>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</si>
  <si>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</si>
  <si>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</si>
  <si>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</si>
  <si>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</si>
  <si>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</si>
  <si>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</si>
  <si>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</si>
  <si>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</si>
  <si>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</si>
  <si>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</si>
  <si>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</si>
  <si>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</si>
  <si>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</si>
  <si>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</si>
  <si>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</si>
  <si>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</si>
  <si>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</si>
  <si>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</si>
  <si>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</si>
  <si>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</si>
  <si>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</si>
  <si>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</si>
  <si>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</si>
  <si>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</si>
  <si>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</si>
  <si>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</si>
  <si>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</si>
  <si>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</si>
  <si>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</si>
  <si>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</si>
  <si>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</si>
  <si>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</si>
  <si>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</si>
  <si>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</si>
  <si>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</si>
  <si>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</si>
  <si>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</si>
  <si>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</si>
  <si>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</si>
  <si>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</si>
  <si>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</si>
  <si>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</si>
  <si>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</si>
  <si>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</si>
  <si>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</si>
  <si>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</si>
  <si>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</si>
  <si>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</si>
  <si>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</si>
  <si>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</si>
  <si>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</si>
  <si>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</si>
  <si>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</si>
  <si>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</si>
  <si>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</si>
  <si>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</si>
  <si>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</si>
  <si>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</si>
  <si>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</si>
  <si>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</si>
  <si>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</si>
  <si>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</si>
  <si>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</si>
  <si>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</si>
  <si>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</si>
  <si>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</si>
  <si>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</si>
  <si>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</si>
  <si>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</si>
  <si>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</si>
  <si>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</si>
  <si>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</si>
  <si>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</si>
  <si>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</si>
  <si>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</si>
  <si>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</si>
  <si>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</si>
  <si>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</si>
  <si>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</si>
  <si>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</si>
  <si>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</si>
  <si>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</si>
  <si>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</si>
  <si>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</si>
  <si>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</si>
  <si>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</si>
  <si>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</si>
  <si>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</si>
  <si>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</si>
  <si>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</si>
  <si>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</si>
  <si>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</si>
  <si>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</si>
  <si>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</si>
  <si>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</si>
  <si>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</si>
  <si>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</si>
  <si>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</si>
  <si>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</si>
  <si>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</si>
  <si>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</si>
  <si>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</si>
  <si>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</si>
  <si>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</si>
  <si>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</si>
  <si>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</si>
  <si>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</si>
  <si>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</si>
  <si>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</si>
  <si>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</si>
  <si>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</si>
  <si>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</si>
  <si>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</si>
  <si>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</si>
  <si>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</si>
  <si>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</si>
  <si>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</si>
  <si>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</si>
  <si>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</si>
  <si>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</si>
  <si>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</si>
  <si>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</si>
  <si>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</si>
  <si>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</si>
  <si>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</si>
  <si>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</si>
  <si>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</si>
  <si>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</si>
  <si>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</si>
  <si>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</si>
  <si>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</si>
  <si>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</si>
  <si>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</si>
  <si>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</si>
  <si>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</si>
  <si>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</si>
  <si>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</si>
  <si>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</si>
  <si>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</si>
  <si>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</si>
  <si>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</si>
  <si>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</si>
  <si>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</si>
  <si>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</si>
  <si>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</si>
  <si>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</si>
  <si>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</si>
  <si>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</si>
  <si>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</si>
  <si>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</si>
  <si>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</si>
  <si>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</si>
  <si>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</si>
  <si>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</si>
  <si>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</si>
  <si>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</si>
  <si>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</si>
  <si>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</si>
  <si>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</si>
  <si>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</si>
  <si>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</si>
  <si>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</si>
  <si>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</si>
  <si>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</si>
  <si>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</si>
  <si>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</si>
  <si>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</si>
  <si>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</si>
  <si>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</si>
  <si>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</si>
  <si>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</si>
  <si>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</si>
  <si>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</si>
  <si>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</si>
  <si>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</si>
  <si>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</si>
  <si>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</si>
  <si>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</si>
  <si>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</si>
  <si>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</si>
  <si>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</si>
  <si>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</si>
  <si>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</si>
  <si>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</si>
  <si>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</si>
  <si>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</si>
  <si>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</si>
  <si>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</si>
  <si>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</si>
  <si>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</si>
  <si>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</si>
  <si>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</si>
  <si>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</si>
  <si>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</si>
  <si>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</si>
  <si>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</si>
  <si>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</si>
  <si>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</si>
  <si>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</si>
  <si>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</si>
  <si>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</si>
  <si>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</si>
  <si>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</si>
  <si>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</si>
  <si>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</si>
  <si>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</si>
  <si>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</si>
  <si>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</si>
  <si>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</si>
  <si>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</si>
  <si>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</si>
  <si>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</si>
  <si>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</si>
  <si>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</si>
  <si>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</si>
  <si>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</si>
  <si>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</si>
  <si>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</si>
  <si>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</si>
  <si>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</si>
  <si>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</si>
  <si>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</si>
  <si>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</si>
  <si>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</si>
  <si>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</si>
  <si>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</si>
  <si>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</si>
  <si>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</si>
  <si>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</si>
  <si>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</si>
  <si>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</si>
  <si>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</si>
  <si>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</si>
  <si>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</si>
  <si>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</si>
  <si>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</si>
  <si>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</si>
  <si>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</si>
  <si>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</si>
  <si>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</si>
  <si>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</si>
  <si>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</si>
  <si>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</si>
  <si>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</si>
  <si>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</si>
  <si>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</si>
  <si>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</si>
  <si>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</si>
  <si>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</si>
  <si>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</si>
  <si>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</si>
  <si>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</si>
  <si>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</si>
  <si>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</si>
  <si>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</si>
  <si>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</si>
  <si>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</si>
  <si>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</si>
  <si>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</si>
  <si>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</si>
  <si>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</si>
  <si>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</si>
  <si>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</si>
  <si>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</si>
  <si>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</si>
  <si>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</si>
  <si>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</si>
  <si>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</si>
  <si>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</si>
  <si>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</si>
  <si>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</si>
  <si>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</si>
  <si>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</si>
  <si>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</si>
  <si>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</si>
  <si>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</si>
  <si>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</si>
  <si>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</si>
  <si>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</si>
  <si>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</si>
  <si>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</si>
  <si>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</si>
  <si>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</si>
  <si>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</si>
  <si>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</si>
  <si>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</si>
  <si>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</si>
  <si>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</si>
  <si>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</si>
  <si>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</si>
  <si>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</si>
  <si>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</si>
  <si>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</si>
  <si>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</si>
  <si>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</si>
  <si>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</si>
  <si>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</si>
  <si>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</si>
  <si>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</si>
  <si>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</si>
  <si>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</si>
  <si>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</si>
  <si>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</si>
  <si>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</si>
  <si>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</si>
  <si>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</si>
  <si>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</si>
  <si>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</si>
  <si>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</si>
  <si>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</si>
  <si>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</si>
  <si>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</si>
  <si>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</si>
  <si>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</si>
  <si>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</si>
  <si>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</si>
  <si>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</si>
  <si>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</si>
  <si>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</si>
  <si>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</si>
  <si>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</si>
  <si>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</si>
  <si>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</si>
  <si>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</si>
  <si>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</si>
  <si>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</si>
  <si>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</si>
  <si>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</si>
  <si>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</si>
  <si>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</si>
  <si>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</si>
  <si>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</si>
  <si>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</si>
  <si>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</si>
  <si>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</si>
  <si>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</si>
  <si>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</si>
  <si>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</si>
  <si>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</si>
  <si>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</si>
  <si>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</si>
  <si>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</si>
  <si>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</si>
  <si>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</si>
  <si>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</si>
  <si>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</si>
  <si>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</si>
  <si>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</si>
  <si>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</si>
  <si>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</si>
  <si>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</si>
  <si>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</si>
  <si>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</si>
  <si>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</si>
  <si>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</si>
  <si>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</si>
  <si>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</si>
  <si>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</si>
  <si>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</si>
  <si>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</si>
  <si>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</si>
  <si>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</si>
  <si>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</si>
  <si>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</si>
  <si>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</si>
  <si>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</si>
  <si>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</si>
  <si>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</si>
  <si>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</si>
  <si>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</si>
  <si>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</si>
  <si>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</si>
  <si>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</si>
  <si>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</si>
  <si>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</si>
  <si>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</si>
  <si>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</si>
  <si>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</si>
  <si>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</si>
  <si>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</si>
  <si>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</si>
  <si>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</si>
  <si>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</si>
  <si>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</si>
  <si>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</si>
  <si>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</si>
  <si>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</si>
  <si>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</si>
  <si>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</si>
  <si>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</si>
  <si>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</si>
  <si>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</si>
  <si>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</si>
  <si>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</si>
  <si>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</si>
  <si>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</si>
  <si>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</si>
  <si>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</si>
  <si>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</si>
  <si>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</si>
  <si>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</si>
  <si>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</si>
  <si>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</si>
  <si>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</si>
  <si>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</si>
  <si>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</si>
  <si>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</si>
  <si>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</si>
  <si>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</si>
  <si>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</si>
  <si>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</si>
  <si>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</si>
  <si>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</si>
  <si>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</si>
  <si>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</si>
  <si>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</si>
  <si>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</si>
  <si>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</si>
  <si>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</si>
  <si>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</si>
  <si>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</si>
  <si>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</si>
  <si>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</si>
  <si>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</si>
  <si>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</si>
  <si>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</si>
  <si>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</si>
  <si>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</si>
  <si>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</si>
  <si>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</si>
  <si>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</si>
  <si>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</si>
  <si>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</si>
  <si>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</si>
  <si>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</si>
  <si>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</si>
  <si>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</si>
  <si>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</si>
  <si>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</si>
  <si>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</si>
  <si>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</si>
  <si>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</si>
  <si>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</si>
  <si>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</si>
  <si>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</si>
  <si>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</si>
  <si>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</si>
  <si>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</si>
  <si>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</si>
  <si>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</si>
  <si>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</si>
  <si>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</si>
  <si>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</si>
  <si>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</si>
  <si>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</si>
  <si>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</si>
  <si>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</si>
  <si>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</si>
  <si>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</si>
  <si>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</si>
  <si>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</si>
  <si>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</si>
  <si>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</si>
  <si>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</si>
  <si>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</si>
  <si>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</si>
  <si>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</si>
  <si>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</si>
  <si>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</si>
  <si>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</si>
  <si>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</si>
  <si>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</si>
  <si>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</si>
  <si>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</si>
  <si>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</si>
  <si>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</si>
  <si>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</si>
  <si>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</si>
  <si>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</si>
  <si>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</si>
  <si>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</si>
  <si>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</si>
  <si>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</si>
  <si>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</si>
  <si>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</si>
  <si>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</si>
  <si>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</si>
  <si>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</si>
  <si>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</si>
  <si>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</si>
  <si>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</si>
  <si>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</si>
  <si>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</si>
  <si>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</si>
  <si>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</si>
  <si>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</si>
  <si>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</si>
  <si>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</si>
  <si>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</si>
  <si>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</si>
  <si>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</si>
  <si>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</si>
  <si>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</si>
  <si>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</si>
  <si>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</si>
  <si>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</si>
  <si>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</si>
  <si>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</si>
  <si>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</si>
  <si>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</si>
  <si>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</si>
  <si>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</si>
  <si>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</si>
  <si>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</si>
  <si>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</si>
  <si>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</si>
  <si>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</si>
  <si>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</si>
  <si>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</si>
  <si>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</si>
  <si>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</si>
  <si>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</si>
  <si>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</si>
  <si>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</si>
  <si>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</si>
  <si>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</si>
  <si>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</si>
  <si>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</si>
  <si>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</si>
  <si>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</si>
  <si>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</si>
  <si>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</si>
  <si>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</si>
  <si>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</si>
  <si>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</si>
  <si>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</si>
  <si>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</si>
  <si>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</si>
  <si>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</si>
  <si>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</si>
  <si>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</si>
  <si>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</si>
  <si>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</si>
  <si>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</si>
  <si>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</si>
  <si>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</si>
  <si>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</si>
  <si>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</si>
  <si>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</si>
  <si>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</si>
  <si>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</si>
  <si>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</si>
  <si>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</si>
  <si>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</si>
  <si>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</si>
  <si>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</si>
  <si>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</si>
  <si>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</si>
  <si>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</si>
  <si>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</si>
  <si>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</si>
  <si>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</si>
  <si>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</si>
  <si>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</si>
  <si>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</si>
  <si>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</si>
  <si>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</si>
  <si>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</si>
  <si>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</si>
  <si>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</si>
  <si>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</si>
  <si>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</si>
  <si>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</si>
  <si>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</si>
  <si>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</si>
  <si>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</si>
  <si>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</si>
  <si>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</si>
  <si>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</si>
  <si>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</si>
  <si>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</si>
  <si>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</si>
  <si>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</si>
  <si>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</si>
  <si>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</si>
  <si>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</si>
  <si>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</si>
  <si>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</si>
  <si>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</si>
  <si>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</si>
  <si>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</si>
  <si>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</si>
  <si>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</si>
  <si>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</si>
  <si>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</si>
  <si>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</si>
  <si>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</si>
  <si>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</si>
  <si>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</si>
  <si>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</si>
  <si>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</si>
  <si>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</si>
  <si>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</si>
  <si>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</si>
  <si>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</si>
  <si>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</si>
  <si>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</si>
  <si>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</si>
  <si>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</si>
  <si>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</si>
  <si>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</si>
  <si>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</si>
  <si>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</si>
  <si>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</si>
  <si>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</si>
  <si>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</si>
  <si>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</si>
  <si>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</si>
  <si>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</si>
  <si>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</si>
  <si>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</si>
  <si>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</si>
  <si>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</si>
  <si>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</si>
  <si>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</si>
  <si>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</si>
  <si>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</si>
  <si>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</si>
  <si>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</si>
  <si>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</si>
  <si>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</si>
  <si>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</si>
  <si>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</si>
  <si>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</si>
  <si>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</si>
  <si>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</si>
  <si>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</si>
  <si>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</si>
  <si>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</si>
  <si>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</si>
  <si>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</si>
  <si>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</si>
  <si>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</si>
  <si>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</si>
  <si>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</si>
  <si>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</si>
  <si>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</si>
  <si>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</si>
  <si>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</si>
  <si>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</si>
  <si>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</si>
  <si>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</si>
  <si>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</si>
  <si>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</si>
  <si>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</si>
  <si>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</si>
  <si>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</si>
  <si>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</si>
  <si>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</si>
  <si>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</si>
  <si>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</si>
  <si>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</si>
  <si>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</si>
  <si>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</si>
  <si>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</si>
  <si>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</si>
  <si>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</si>
  <si>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</si>
  <si>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</si>
  <si>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</si>
  <si>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</si>
  <si>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</si>
  <si>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</si>
  <si>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</si>
  <si>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</si>
  <si>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</si>
  <si>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</si>
  <si>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</si>
  <si>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</si>
  <si>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</si>
  <si>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</si>
  <si>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</si>
  <si>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</si>
  <si>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</si>
  <si>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</si>
  <si>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</si>
  <si>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</si>
  <si>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</si>
  <si>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</si>
  <si>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</si>
  <si>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</si>
  <si>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</si>
  <si>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</si>
  <si>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</si>
  <si>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</si>
  <si>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</si>
  <si>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</si>
  <si>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</si>
  <si>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</si>
  <si>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</si>
  <si>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</si>
  <si>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</si>
  <si>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</si>
  <si>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</si>
  <si>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</si>
  <si>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</si>
  <si>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</si>
  <si>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</si>
  <si>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</si>
  <si>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</si>
  <si>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</si>
  <si>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</si>
  <si>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</si>
  <si>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</si>
  <si>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</si>
  <si>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</si>
  <si>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</si>
  <si>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</si>
  <si>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</si>
  <si>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</si>
  <si>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</si>
  <si>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</si>
  <si>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</si>
  <si>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</si>
  <si>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</si>
  <si>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</si>
  <si>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</si>
  <si>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</si>
  <si>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</si>
  <si>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</si>
  <si>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</si>
  <si>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</si>
  <si>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</si>
  <si>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</si>
  <si>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</si>
  <si>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</si>
  <si>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</si>
  <si>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</si>
  <si>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</si>
  <si>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</si>
  <si>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</si>
  <si>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</si>
  <si>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</si>
  <si>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</si>
  <si>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</si>
  <si>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</si>
  <si>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</si>
  <si>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</si>
  <si>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</si>
  <si>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</si>
  <si>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</si>
  <si>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</si>
  <si>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</si>
  <si>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</si>
  <si>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</si>
  <si>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</si>
  <si>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</si>
  <si>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</si>
  <si>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</si>
  <si>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</si>
  <si>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</si>
  <si>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</si>
  <si>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</si>
  <si>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</si>
  <si>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</si>
  <si>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</si>
  <si>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</si>
  <si>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</si>
  <si>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</si>
  <si>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</si>
  <si>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</si>
  <si>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</si>
  <si>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</si>
  <si>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</si>
  <si>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</si>
  <si>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</si>
  <si>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</si>
  <si>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</si>
  <si>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</si>
  <si>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</si>
  <si>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</si>
  <si>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</si>
  <si>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</si>
  <si>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</si>
  <si>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</si>
  <si>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</si>
  <si>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</si>
  <si>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</si>
  <si>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</si>
  <si>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</si>
  <si>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</si>
  <si>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</si>
  <si>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</si>
  <si>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</si>
  <si>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</si>
  <si>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</si>
  <si>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</si>
  <si>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</si>
  <si>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</si>
  <si>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</si>
  <si>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</si>
  <si>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</si>
  <si>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</si>
  <si>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</si>
  <si>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</si>
  <si>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</si>
  <si>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</si>
  <si>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</si>
  <si>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</si>
  <si>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</si>
  <si>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</si>
  <si>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</si>
  <si>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</si>
  <si>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</si>
  <si>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</si>
  <si>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</si>
  <si>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</si>
  <si>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</si>
  <si>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</si>
  <si>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</si>
  <si>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</si>
  <si>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</si>
  <si>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</si>
  <si>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</si>
  <si>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</si>
  <si>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</si>
  <si>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</si>
  <si>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</si>
  <si>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</si>
  <si>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</si>
  <si>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</si>
  <si>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</si>
  <si>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</si>
  <si>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</si>
  <si>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</si>
  <si>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</si>
  <si>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</si>
  <si>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</si>
  <si>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</si>
  <si>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</si>
  <si>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</si>
  <si>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</si>
  <si>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</si>
  <si>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</si>
  <si>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</si>
  <si>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</si>
  <si>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</si>
  <si>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</si>
  <si>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</si>
  <si>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</si>
  <si>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</si>
  <si>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</si>
  <si>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</si>
  <si>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</si>
  <si>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</si>
  <si>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</si>
  <si>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</si>
  <si>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</si>
  <si>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</si>
  <si>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</si>
  <si>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</si>
  <si>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</si>
  <si>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</si>
  <si>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</si>
  <si>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</si>
  <si>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</si>
  <si>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</si>
  <si>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</si>
  <si>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</si>
  <si>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</si>
  <si>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</si>
  <si>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</si>
  <si>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</si>
  <si>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</si>
  <si>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</si>
  <si>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</si>
  <si>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</si>
  <si>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</si>
  <si>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</si>
  <si>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</si>
  <si>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</si>
  <si>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</si>
  <si>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</si>
  <si>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</si>
  <si>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</si>
  <si>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</si>
  <si>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</si>
  <si>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</si>
  <si>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</si>
  <si>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</si>
  <si>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</si>
  <si>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</si>
  <si>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</si>
  <si>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</si>
  <si>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</si>
  <si>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</si>
  <si>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</si>
  <si>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</si>
  <si>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</si>
  <si>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</si>
  <si>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</si>
  <si>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</si>
  <si>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</si>
  <si>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</si>
  <si>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</si>
  <si>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</si>
  <si>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</si>
  <si>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</si>
  <si>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</si>
  <si>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</si>
  <si>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</si>
  <si>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</si>
  <si>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</si>
  <si>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</si>
  <si>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</si>
  <si>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</si>
  <si>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</si>
  <si>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</si>
  <si>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</si>
  <si>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</si>
  <si>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</si>
  <si>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</si>
  <si>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</si>
  <si>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</si>
  <si>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</si>
  <si>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</si>
  <si>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</si>
  <si>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</si>
  <si>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</si>
  <si>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</si>
  <si>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</si>
  <si>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</si>
  <si>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</si>
  <si>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</si>
  <si>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</si>
  <si>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</si>
  <si>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</si>
  <si>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</si>
  <si>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</si>
  <si>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</si>
  <si>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</si>
  <si>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</si>
  <si>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</si>
  <si>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</si>
  <si>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</si>
  <si>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</si>
  <si>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</si>
  <si>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</si>
  <si>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</si>
  <si>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</si>
  <si>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</si>
  <si>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</si>
  <si>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</si>
  <si>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</si>
  <si>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</si>
  <si>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</si>
  <si>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</si>
  <si>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</si>
  <si>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</si>
  <si>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</si>
  <si>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</si>
  <si>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</si>
  <si>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</si>
  <si>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</si>
  <si>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</si>
  <si>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</si>
  <si>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</si>
  <si>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</si>
  <si>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</si>
  <si>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</si>
  <si>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</si>
  <si>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</si>
  <si>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</si>
  <si>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</si>
  <si>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</si>
  <si>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</si>
  <si>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</si>
  <si>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</si>
  <si>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</si>
  <si>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</si>
  <si>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</si>
  <si>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</si>
  <si>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</si>
  <si>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</si>
  <si>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</si>
  <si>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</si>
  <si>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</si>
  <si>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</si>
  <si>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</si>
  <si>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</si>
  <si>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</si>
  <si>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</si>
  <si>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</si>
  <si>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</si>
  <si>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</si>
  <si>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</si>
  <si>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</si>
  <si>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</si>
  <si>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</si>
  <si>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</si>
  <si>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</si>
  <si>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</si>
  <si>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</si>
  <si>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</si>
  <si>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</si>
  <si>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</si>
  <si>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</si>
  <si>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</si>
  <si>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</si>
  <si>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</si>
  <si>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</si>
  <si>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</si>
  <si>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</si>
  <si>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</si>
  <si>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</si>
  <si>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</si>
  <si>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</si>
  <si>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</si>
  <si>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</si>
  <si>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</si>
  <si>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</si>
  <si>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</si>
  <si>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</si>
  <si>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</si>
  <si>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</si>
  <si>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</si>
  <si>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</si>
  <si>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</si>
  <si>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</si>
  <si>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</si>
  <si>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</si>
  <si>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</si>
  <si>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</si>
  <si>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</si>
  <si>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</si>
  <si>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</si>
  <si>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</si>
  <si>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</si>
  <si>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</si>
  <si>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</si>
  <si>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</si>
  <si>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</si>
  <si>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</si>
  <si>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</si>
  <si>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</si>
  <si>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</si>
  <si>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</si>
  <si>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</si>
  <si>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</si>
  <si>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</si>
  <si>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</si>
  <si>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</si>
  <si>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</si>
  <si>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</si>
  <si>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</si>
  <si>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</si>
  <si>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</si>
  <si>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</si>
  <si>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</si>
  <si>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</si>
  <si>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</si>
  <si>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</si>
  <si>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</si>
  <si>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</si>
  <si>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</si>
  <si>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</si>
  <si>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</si>
  <si>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</si>
  <si>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</si>
  <si>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</si>
  <si>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</si>
  <si>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</si>
  <si>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</si>
  <si>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</si>
  <si>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</si>
  <si>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</si>
  <si>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</si>
  <si>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</si>
  <si>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</si>
  <si>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</si>
  <si>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</si>
  <si>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</si>
  <si>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</si>
  <si>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</si>
  <si>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</si>
  <si>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</si>
  <si>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</si>
  <si>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</si>
  <si>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</si>
  <si>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</si>
  <si>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</si>
  <si>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</si>
  <si>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</si>
  <si>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</si>
  <si>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</si>
  <si>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</si>
  <si>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</si>
  <si>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</si>
  <si>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</si>
  <si>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</si>
  <si>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</si>
  <si>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</si>
  <si>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</si>
  <si>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</si>
  <si>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</si>
  <si>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</si>
  <si>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</si>
  <si>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</si>
  <si>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</si>
  <si>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</si>
  <si>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</si>
  <si>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</si>
  <si>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</si>
  <si>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</si>
  <si>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</si>
  <si>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</si>
  <si>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</si>
  <si>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</si>
  <si>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</si>
  <si>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</si>
  <si>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</si>
  <si>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</si>
  <si>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</si>
  <si>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</si>
  <si>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</si>
  <si>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</si>
  <si>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</si>
  <si>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</si>
  <si>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</si>
  <si>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</si>
  <si>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</si>
  <si>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</si>
  <si>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</si>
  <si>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</si>
  <si>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</si>
  <si>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</si>
  <si>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</si>
  <si>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</si>
  <si>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</si>
  <si>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</si>
  <si>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</si>
  <si>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</si>
  <si>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</si>
  <si>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</si>
  <si>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</si>
  <si>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</si>
  <si>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</si>
  <si>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</si>
  <si>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</si>
  <si>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</si>
  <si>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</si>
  <si>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</si>
  <si>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</si>
  <si>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</si>
  <si>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</si>
  <si>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</si>
  <si>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</si>
  <si>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</si>
  <si>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</si>
  <si>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</si>
  <si>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</si>
  <si>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</si>
  <si>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</si>
  <si>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</si>
  <si>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</si>
  <si>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</si>
  <si>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</si>
  <si>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</si>
  <si>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</si>
  <si>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</si>
  <si>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</si>
  <si>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</si>
  <si>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</si>
  <si>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</si>
  <si>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</si>
  <si>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</si>
  <si>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</si>
  <si>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</si>
  <si>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</si>
  <si>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</si>
  <si>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</si>
  <si>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</si>
  <si>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</si>
  <si>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</si>
  <si>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</si>
  <si>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</si>
  <si>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</si>
  <si>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</si>
  <si>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</si>
  <si>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</si>
  <si>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</si>
  <si>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</si>
  <si>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</si>
  <si>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</si>
  <si>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</si>
  <si>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</si>
  <si>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</si>
  <si>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</si>
  <si>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</si>
  <si>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</si>
  <si>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</si>
  <si>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</si>
  <si>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</si>
  <si>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</si>
  <si>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</si>
  <si>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</si>
  <si>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</si>
  <si>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</si>
  <si>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</si>
  <si>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</si>
  <si>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</si>
  <si>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</si>
  <si>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</si>
  <si>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</si>
  <si>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</si>
  <si>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</si>
  <si>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</si>
  <si>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</si>
  <si>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</si>
  <si>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</si>
  <si>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</si>
  <si>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</si>
  <si>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</si>
  <si>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</si>
  <si>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</si>
  <si>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</si>
  <si>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</si>
  <si>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</si>
  <si>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</si>
  <si>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</si>
  <si>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</si>
  <si>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</si>
  <si>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</si>
  <si>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</si>
  <si>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</si>
  <si>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</si>
  <si>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</si>
  <si>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</si>
  <si>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</si>
  <si>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</si>
  <si>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</si>
  <si>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</si>
  <si>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</si>
  <si>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</si>
  <si>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</si>
  <si>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</si>
  <si>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</si>
  <si>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</si>
  <si>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</si>
  <si>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</si>
  <si>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</si>
  <si>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</si>
  <si>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</si>
  <si>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</si>
  <si>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</si>
  <si>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</si>
  <si>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</si>
  <si>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</si>
  <si>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</si>
  <si>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</si>
  <si>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</si>
  <si>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</si>
  <si>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</si>
  <si>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</si>
  <si>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</si>
  <si>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</si>
  <si>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</si>
  <si>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</si>
  <si>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</si>
  <si>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</si>
  <si>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</si>
  <si>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</si>
  <si>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</si>
  <si>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</si>
  <si>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</si>
  <si>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</si>
  <si>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</si>
  <si>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</si>
  <si>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</si>
  <si>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</si>
  <si>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</si>
  <si>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</si>
  <si>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</si>
  <si>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</si>
  <si>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</si>
  <si>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</si>
  <si>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</si>
  <si>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</si>
  <si>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</si>
  <si>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</si>
  <si>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</si>
  <si>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</si>
  <si>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</si>
  <si>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</si>
  <si>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</si>
  <si>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</si>
  <si>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</si>
  <si>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</si>
  <si>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</si>
  <si>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</si>
  <si>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</si>
  <si>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</si>
  <si>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</si>
  <si>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</si>
  <si>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</si>
  <si>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</si>
  <si>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</si>
  <si>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</si>
  <si>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</si>
  <si>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</si>
  <si>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</si>
  <si>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</si>
  <si>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</si>
  <si>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</si>
  <si>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</si>
  <si>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</si>
  <si>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</si>
  <si>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</si>
  <si>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</si>
  <si>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</si>
  <si>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</si>
  <si>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</si>
  <si>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</si>
  <si>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</si>
  <si>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</si>
  <si>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</si>
  <si>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</si>
  <si>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</si>
  <si>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</si>
  <si>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</si>
  <si>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</si>
  <si>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</si>
  <si>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</si>
  <si>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</si>
  <si>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</si>
  <si>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</si>
  <si>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</si>
  <si>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</si>
  <si>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</si>
  <si>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</si>
  <si>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</si>
  <si>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</si>
  <si>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</si>
  <si>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</si>
  <si>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</si>
  <si>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</si>
  <si>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</si>
  <si>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</si>
  <si>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</si>
  <si>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</si>
  <si>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</si>
  <si>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</si>
  <si>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</si>
  <si>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</si>
  <si>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</si>
  <si>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</si>
  <si>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</si>
  <si>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</si>
  <si>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</si>
  <si>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</si>
  <si>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</si>
  <si>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</si>
  <si>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</si>
  <si>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</si>
  <si>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</si>
  <si>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</si>
  <si>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</si>
  <si>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</si>
  <si>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</si>
  <si>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</si>
  <si>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</si>
  <si>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</si>
  <si>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</si>
  <si>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</si>
  <si>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</si>
  <si>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</si>
  <si>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</si>
  <si>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</si>
  <si>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</si>
  <si>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</si>
  <si>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</si>
  <si>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</si>
  <si>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</si>
  <si>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</si>
  <si>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</si>
  <si>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</si>
  <si>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</si>
  <si>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</si>
  <si>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</si>
  <si>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</si>
  <si>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</si>
  <si>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</si>
  <si>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</si>
  <si>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</si>
  <si>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</si>
  <si>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</si>
  <si>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</si>
  <si>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</si>
  <si>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</si>
  <si>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</si>
  <si>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</si>
  <si>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</si>
  <si>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</si>
  <si>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</si>
  <si>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</si>
  <si>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</si>
  <si>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</si>
  <si>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</si>
  <si>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</si>
  <si>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</si>
  <si>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</si>
  <si>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</si>
  <si>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</si>
  <si>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</si>
  <si>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</si>
  <si>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</si>
  <si>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</si>
  <si>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</si>
  <si>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</si>
  <si>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</si>
  <si>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</si>
  <si>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</si>
  <si>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</si>
  <si>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</si>
  <si>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</si>
  <si>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</si>
  <si>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</si>
  <si>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</si>
  <si>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</si>
  <si>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</si>
  <si>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</si>
  <si>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</si>
  <si>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</si>
  <si>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</si>
  <si>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</si>
  <si>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</si>
  <si>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</si>
  <si>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</si>
  <si>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</si>
  <si>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</si>
  <si>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</si>
  <si>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</si>
  <si>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</si>
  <si>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</si>
  <si>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</si>
  <si>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</si>
  <si>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</si>
  <si>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</si>
  <si>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</si>
  <si>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</si>
  <si>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</si>
  <si>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</si>
  <si>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</si>
  <si>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</si>
  <si>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</si>
  <si>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</si>
  <si>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</si>
  <si>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</si>
  <si>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</si>
  <si>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</si>
  <si>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</si>
  <si>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</si>
  <si>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</si>
  <si>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</si>
  <si>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</si>
  <si>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</si>
  <si>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</si>
  <si>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</si>
  <si>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</si>
  <si>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</si>
  <si>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</si>
  <si>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</si>
  <si>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</si>
  <si>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</si>
  <si>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</si>
  <si>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</si>
  <si>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</si>
  <si>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</si>
  <si>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</si>
  <si>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</si>
  <si>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</si>
  <si>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</si>
  <si>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</si>
  <si>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</si>
  <si>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</si>
  <si>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</si>
  <si>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</si>
  <si>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</si>
  <si>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</si>
  <si>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</si>
  <si>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</si>
  <si>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</si>
  <si>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</si>
  <si>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</si>
  <si>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</si>
  <si>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</si>
  <si>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</si>
  <si>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</si>
  <si>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</si>
  <si>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</si>
  <si>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</si>
  <si>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</si>
  <si>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</si>
  <si>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</si>
  <si>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</si>
  <si>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</si>
  <si>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</si>
  <si>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</si>
  <si>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</si>
  <si>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</si>
  <si>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</si>
  <si>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</si>
  <si>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</si>
  <si>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</si>
  <si>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</si>
  <si>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</si>
  <si>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</si>
  <si>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</si>
  <si>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</si>
  <si>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</si>
  <si>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</si>
  <si>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</si>
  <si>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</si>
  <si>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</si>
  <si>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</si>
  <si>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</si>
  <si>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</si>
  <si>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</si>
  <si>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</si>
  <si>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</si>
  <si>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</si>
  <si>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</si>
  <si>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</si>
  <si>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</si>
  <si>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</si>
  <si>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</si>
  <si>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</si>
  <si>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</si>
  <si>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</si>
  <si>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</si>
  <si>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</si>
  <si>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</si>
  <si>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</si>
  <si>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</si>
  <si>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</si>
  <si>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</si>
  <si>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</si>
  <si>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</si>
  <si>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</si>
  <si>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</si>
  <si>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</si>
  <si>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</si>
  <si>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</si>
  <si>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</si>
  <si>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</si>
  <si>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</si>
  <si>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</si>
  <si>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</si>
  <si>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</si>
  <si>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</si>
  <si>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</si>
  <si>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</si>
  <si>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</si>
  <si>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</si>
  <si>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</si>
  <si>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</si>
  <si>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</si>
  <si>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</si>
  <si>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</si>
  <si>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</si>
  <si>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</si>
  <si>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</si>
  <si>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</si>
  <si>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</si>
  <si>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</si>
  <si>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</si>
  <si>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</si>
  <si>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</si>
  <si>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</si>
  <si>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</si>
  <si>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</si>
  <si>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</si>
  <si>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</si>
  <si>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</si>
  <si>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</si>
  <si>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</si>
  <si>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</si>
  <si>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</si>
  <si>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</si>
  <si>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</si>
  <si>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</si>
  <si>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</si>
  <si>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</si>
  <si>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</si>
  <si>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</si>
  <si>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</si>
  <si>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</si>
  <si>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</si>
  <si>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</si>
  <si>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</si>
  <si>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</si>
  <si>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</si>
  <si>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</si>
  <si>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</si>
  <si>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</si>
  <si>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</si>
  <si>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</si>
  <si>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</si>
  <si>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</si>
  <si>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</si>
  <si>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</si>
  <si>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</si>
  <si>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</si>
  <si>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</si>
  <si>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</si>
  <si>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</si>
  <si>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</si>
  <si>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</si>
  <si>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</si>
  <si>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</si>
  <si>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</si>
  <si>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</si>
  <si>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</si>
  <si>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</si>
  <si>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</si>
  <si>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</si>
  <si>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</si>
  <si>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</si>
  <si>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</si>
  <si>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</si>
  <si>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</si>
  <si>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</si>
  <si>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</si>
  <si>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</si>
  <si>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</si>
  <si>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</si>
  <si>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</si>
  <si>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</si>
  <si>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</si>
  <si>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</si>
  <si>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</si>
  <si>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</si>
  <si>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</si>
  <si>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</si>
  <si>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</si>
  <si>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</si>
  <si>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</si>
  <si>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</si>
  <si>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</si>
  <si>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</si>
  <si>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</si>
  <si>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</si>
  <si>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</si>
  <si>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</si>
  <si>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</si>
  <si>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</si>
  <si>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</si>
  <si>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</si>
  <si>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</si>
  <si>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</si>
  <si>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</si>
  <si>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</si>
  <si>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</si>
  <si>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</si>
  <si>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</si>
  <si>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</si>
  <si>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</si>
  <si>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</si>
  <si>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</si>
  <si>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</si>
  <si>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</si>
  <si>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</si>
  <si>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</si>
  <si>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</si>
  <si>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</si>
  <si>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</si>
  <si>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</si>
  <si>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</si>
  <si>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</si>
  <si>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</si>
  <si>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</si>
  <si>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</si>
  <si>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</si>
  <si>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</si>
  <si>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</si>
  <si>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</si>
  <si>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</si>
  <si>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</si>
  <si>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</si>
  <si>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</si>
  <si>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</si>
  <si>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</si>
  <si>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</si>
  <si>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</si>
  <si>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</si>
  <si>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</si>
  <si>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</si>
  <si>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</si>
  <si>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</si>
  <si>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</si>
  <si>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</si>
  <si>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</si>
  <si>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</si>
  <si>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</si>
  <si>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</si>
  <si>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</si>
  <si>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</si>
  <si>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</si>
  <si>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</si>
  <si>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</si>
  <si>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</si>
  <si>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</si>
  <si>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</si>
  <si>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</si>
  <si>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</si>
  <si>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</si>
  <si>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</si>
  <si>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</si>
  <si>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</si>
  <si>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</si>
  <si>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</si>
  <si>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</si>
  <si>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</si>
  <si>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</si>
  <si>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</si>
  <si>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</si>
  <si>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</si>
  <si>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</si>
  <si>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</si>
  <si>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</si>
  <si>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</si>
  <si>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</si>
  <si>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</si>
  <si>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</si>
  <si>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</si>
  <si>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</si>
  <si>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</si>
  <si>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</si>
  <si>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</si>
  <si>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</si>
  <si>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</si>
  <si>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</si>
  <si>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</si>
  <si>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</si>
  <si>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</si>
  <si>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</si>
  <si>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</si>
  <si>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</si>
  <si>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</si>
  <si>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</si>
  <si>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</si>
  <si>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</si>
  <si>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</si>
  <si>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</si>
  <si>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</si>
  <si>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</si>
  <si>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</si>
  <si>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</si>
  <si>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</si>
  <si>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</si>
  <si>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</si>
  <si>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</si>
  <si>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</si>
  <si>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</si>
  <si>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</si>
  <si>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</si>
  <si>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</si>
  <si>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</si>
  <si>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</si>
  <si>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</si>
  <si>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</si>
  <si>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</si>
  <si>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</si>
  <si>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</si>
  <si>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</si>
  <si>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</si>
  <si>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</si>
  <si>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</si>
  <si>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</si>
  <si>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</si>
  <si>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</si>
  <si>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</si>
  <si>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</si>
  <si>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</si>
  <si>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</si>
  <si>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</si>
  <si>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</si>
  <si>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</si>
  <si>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</si>
  <si>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</si>
  <si>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</si>
  <si>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</si>
  <si>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</si>
  <si>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</si>
  <si>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</si>
  <si>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</si>
  <si>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</si>
  <si>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</si>
  <si>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</si>
  <si>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</si>
  <si>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</si>
  <si>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</si>
  <si>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</si>
  <si>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</si>
  <si>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</si>
  <si>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</si>
  <si>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</si>
  <si>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</si>
  <si>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</si>
  <si>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</si>
  <si>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</si>
  <si>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</si>
  <si>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</si>
  <si>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</si>
  <si>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</si>
  <si>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</si>
  <si>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</si>
  <si>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</si>
  <si>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</si>
  <si>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</si>
  <si>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</si>
  <si>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</si>
  <si>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</si>
  <si>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</si>
  <si>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</si>
  <si>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</si>
  <si>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</si>
  <si>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</si>
  <si>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</si>
  <si>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</si>
  <si>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</si>
  <si>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</si>
  <si>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</si>
  <si>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</si>
  <si>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</si>
  <si>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</si>
  <si>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</si>
  <si>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</si>
  <si>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</si>
  <si>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</si>
  <si>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</si>
  <si>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</si>
  <si>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</si>
  <si>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</si>
  <si>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</si>
  <si>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</si>
  <si>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</si>
  <si>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</si>
  <si>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</si>
  <si>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</si>
  <si>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</si>
  <si>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</si>
  <si>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</si>
  <si>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</si>
  <si>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</si>
  <si>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</si>
  <si>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</si>
  <si>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</si>
  <si>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</si>
  <si>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</si>
  <si>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</si>
  <si>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</si>
  <si>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</si>
  <si>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</si>
  <si>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</si>
  <si>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</si>
  <si>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</si>
  <si>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</si>
  <si>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</si>
  <si>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</si>
  <si>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</si>
  <si>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</si>
  <si>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</si>
  <si>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</si>
  <si>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</si>
  <si>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</si>
  <si>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</si>
  <si>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</si>
  <si>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</si>
  <si>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</si>
  <si>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</si>
  <si>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</si>
  <si>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</si>
  <si>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</si>
  <si>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</si>
  <si>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</si>
  <si>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</si>
  <si>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</si>
  <si>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</si>
  <si>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</si>
  <si>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</si>
  <si>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</si>
  <si>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</si>
  <si>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</si>
  <si>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</si>
  <si>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</si>
  <si>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</si>
  <si>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</si>
  <si>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</si>
  <si>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</si>
  <si>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</si>
  <si>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</si>
  <si>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</si>
  <si>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</si>
  <si>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</si>
  <si>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</si>
  <si>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</si>
  <si>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</si>
  <si>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</si>
  <si>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</si>
  <si>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</si>
  <si>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</si>
  <si>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</si>
  <si>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</si>
  <si>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</si>
  <si>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</si>
  <si>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</si>
  <si>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</si>
  <si>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</si>
  <si>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</si>
  <si>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</si>
  <si>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</si>
  <si>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</si>
  <si>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</si>
  <si>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</si>
  <si>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</si>
  <si>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</si>
  <si>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</si>
  <si>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</si>
  <si>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</si>
  <si>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</si>
  <si>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</si>
  <si>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</si>
  <si>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</si>
  <si>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</si>
  <si>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</si>
  <si>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</si>
  <si>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</si>
  <si>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</si>
  <si>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</si>
  <si>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</si>
  <si>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</si>
  <si>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</si>
  <si>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</si>
  <si>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</si>
  <si>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</si>
  <si>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</si>
  <si>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</si>
  <si>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</si>
  <si>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</si>
  <si>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</si>
  <si>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</si>
  <si>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</si>
  <si>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</si>
  <si>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</si>
  <si>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</si>
  <si>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</si>
  <si>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</si>
  <si>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</si>
  <si>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</si>
  <si>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</si>
  <si>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</si>
  <si>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</si>
  <si>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</si>
  <si>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</si>
  <si>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</si>
  <si>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</si>
  <si>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</si>
  <si>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</si>
  <si>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</si>
  <si>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</si>
  <si>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</si>
  <si>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</si>
  <si>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</si>
  <si>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</si>
  <si>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</si>
  <si>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</si>
  <si>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</si>
  <si>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</si>
  <si>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</si>
  <si>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</si>
  <si>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</si>
  <si>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</si>
  <si>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</si>
  <si>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</si>
  <si>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</si>
  <si>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</si>
  <si>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</si>
  <si>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</si>
  <si>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</si>
  <si>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</si>
  <si>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</si>
  <si>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</si>
  <si>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</si>
  <si>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</si>
  <si>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</si>
  <si>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</si>
  <si>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</si>
  <si>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</si>
  <si>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</si>
  <si>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</si>
  <si>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</si>
  <si>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</si>
  <si>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</si>
  <si>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</si>
  <si>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</si>
  <si>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</si>
  <si>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</si>
  <si>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</si>
  <si>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</si>
  <si>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</si>
  <si>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</si>
  <si>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</si>
  <si>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</si>
  <si>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</si>
  <si>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</si>
  <si>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</si>
  <si>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</si>
  <si>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</si>
  <si>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</si>
  <si>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</si>
  <si>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</si>
  <si>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</si>
  <si>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</si>
  <si>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</si>
  <si>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</si>
  <si>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</si>
  <si>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</si>
  <si>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</si>
  <si>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</si>
  <si>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</si>
  <si>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</si>
  <si>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</si>
  <si>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</si>
  <si>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</si>
  <si>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</si>
  <si>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</si>
  <si>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</si>
  <si>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</si>
  <si>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</si>
  <si>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</si>
  <si>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</si>
  <si>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</si>
  <si>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</si>
  <si>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</si>
  <si>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</si>
  <si>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</si>
  <si>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</si>
  <si>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</si>
  <si>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</si>
  <si>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</si>
  <si>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</si>
  <si>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</si>
  <si>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</si>
  <si>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</si>
  <si>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</si>
  <si>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</si>
  <si>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</si>
  <si>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</si>
  <si>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</si>
  <si>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</si>
  <si>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</si>
  <si>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</si>
  <si>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</si>
  <si>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</si>
  <si>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</si>
  <si>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</si>
  <si>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</si>
  <si>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</si>
  <si>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</si>
  <si>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</si>
  <si>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</si>
  <si>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</si>
  <si>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</si>
  <si>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</si>
  <si>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</si>
  <si>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</si>
  <si>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</si>
  <si>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</si>
  <si>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</si>
  <si>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</si>
  <si>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</si>
  <si>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</si>
  <si>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</si>
  <si>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</si>
  <si>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</si>
  <si>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</si>
  <si>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</si>
  <si>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</si>
  <si>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</si>
  <si>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</si>
  <si>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</si>
  <si>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</si>
  <si>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</si>
  <si>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</si>
  <si>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</si>
  <si>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</si>
  <si>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</si>
  <si>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</si>
  <si>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</si>
  <si>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</si>
  <si>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</si>
  <si>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</si>
  <si>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</si>
  <si>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</si>
  <si>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</si>
  <si>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</si>
  <si>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</si>
  <si>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</si>
  <si>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</si>
  <si>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</si>
  <si>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</si>
  <si>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</si>
  <si>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</si>
  <si>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</si>
  <si>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</si>
  <si>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</si>
  <si>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</si>
  <si>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</si>
  <si>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</si>
  <si>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</si>
  <si>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</si>
  <si>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</si>
  <si>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</si>
  <si>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</si>
  <si>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</si>
  <si>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</si>
  <si>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</si>
  <si>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</si>
  <si>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</si>
  <si>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</si>
  <si>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</si>
  <si>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</si>
  <si>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</si>
  <si>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</si>
  <si>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</si>
  <si>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</si>
  <si>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</si>
  <si>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</si>
  <si>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</si>
  <si>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</si>
  <si>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</si>
  <si>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</si>
  <si>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</si>
  <si>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</si>
  <si>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</si>
  <si>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</si>
  <si>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</si>
  <si>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</si>
  <si>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</si>
  <si>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</si>
  <si>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</si>
  <si>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</si>
  <si>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</si>
  <si>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</si>
  <si>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</si>
  <si>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</si>
  <si>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</si>
  <si>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</si>
  <si>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</si>
  <si>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</si>
  <si>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</si>
  <si>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</si>
  <si>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</si>
  <si>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</si>
  <si>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</si>
  <si>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</si>
  <si>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</si>
  <si>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</si>
  <si>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</si>
  <si>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</si>
  <si>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</si>
  <si>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</si>
  <si>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</si>
  <si>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</si>
  <si>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</si>
  <si>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</si>
  <si>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</si>
  <si>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</si>
  <si>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</si>
  <si>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</si>
  <si>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</si>
  <si>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</si>
  <si>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</si>
  <si>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</si>
  <si>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</si>
  <si>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</si>
  <si>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</si>
  <si>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</si>
  <si>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</si>
  <si>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</si>
  <si>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</si>
  <si>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</si>
  <si>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</si>
  <si>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</si>
  <si>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</si>
  <si>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</si>
  <si>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</si>
  <si>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</si>
  <si>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</si>
  <si>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</si>
  <si>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</si>
  <si>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</si>
  <si>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</si>
  <si>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</si>
  <si>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</si>
  <si>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</si>
  <si>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</si>
  <si>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</si>
  <si>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</si>
  <si>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</si>
  <si>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</si>
  <si>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</si>
  <si>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</si>
  <si>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</si>
  <si>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</si>
  <si>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</si>
  <si>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</si>
  <si>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</si>
  <si>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</si>
  <si>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</si>
  <si>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</si>
  <si>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</si>
  <si>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</si>
  <si>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</si>
  <si>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</si>
  <si>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</si>
  <si>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</si>
  <si>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</si>
  <si>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</si>
  <si>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</si>
  <si>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</si>
  <si>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</si>
  <si>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</si>
  <si>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</si>
  <si>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</si>
  <si>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</si>
  <si>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</si>
  <si>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</si>
  <si>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</si>
  <si>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</si>
  <si>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</si>
  <si>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</si>
  <si>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</si>
  <si>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</si>
  <si>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</si>
  <si>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</si>
  <si>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</si>
  <si>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</si>
  <si>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</si>
  <si>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</si>
  <si>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</si>
  <si>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</si>
  <si>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</si>
  <si>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</si>
  <si>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</si>
  <si>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</si>
  <si>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</si>
  <si>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</si>
  <si>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</si>
  <si>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</si>
  <si>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</si>
  <si>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</si>
  <si>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</si>
  <si>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</si>
  <si>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</si>
  <si>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</si>
  <si>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</si>
  <si>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</si>
  <si>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</si>
  <si>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</si>
  <si>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</si>
  <si>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</si>
  <si>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</si>
  <si>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</si>
  <si>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</si>
  <si>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</si>
  <si>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</si>
  <si>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</si>
  <si>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</si>
  <si>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</si>
  <si>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</si>
  <si>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</si>
  <si>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</si>
  <si>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</si>
  <si>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</si>
  <si>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</si>
  <si>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</si>
  <si>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</si>
  <si>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</si>
  <si>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</si>
  <si>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</si>
  <si>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</si>
  <si>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</si>
  <si>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</si>
  <si>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</si>
  <si>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</si>
  <si>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</si>
  <si>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</si>
  <si>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</si>
  <si>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</si>
  <si>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</si>
  <si>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</si>
  <si>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</si>
  <si>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</si>
  <si>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</si>
  <si>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</si>
  <si>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</si>
  <si>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</si>
  <si>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</si>
  <si>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</si>
  <si>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</si>
  <si>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</si>
  <si>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</si>
  <si>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</si>
  <si>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</si>
  <si>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</si>
  <si>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</si>
  <si>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</si>
  <si>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</si>
  <si>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</si>
  <si>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</si>
  <si>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</si>
  <si>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</si>
  <si>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</si>
  <si>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</si>
  <si>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</si>
  <si>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</si>
  <si>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</si>
  <si>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</si>
  <si>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</si>
  <si>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</si>
  <si>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</si>
  <si>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</si>
  <si>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</si>
  <si>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</si>
  <si>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</si>
  <si>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</si>
  <si>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</si>
  <si>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</si>
  <si>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</si>
  <si>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</si>
  <si>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</si>
  <si>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</si>
  <si>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</si>
  <si>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</si>
  <si>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</si>
  <si>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</si>
  <si>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</si>
  <si>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</si>
  <si>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</si>
  <si>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</si>
  <si>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</si>
  <si>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</si>
  <si>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</si>
  <si>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</si>
  <si>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</si>
  <si>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</si>
  <si>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</si>
  <si>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</si>
  <si>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</si>
  <si>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</si>
  <si>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</si>
  <si>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</si>
  <si>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</si>
  <si>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</si>
  <si>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</si>
  <si>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</si>
  <si>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</si>
  <si>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</si>
  <si>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</si>
  <si>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</si>
  <si>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</si>
  <si>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</si>
  <si>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</si>
  <si>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</si>
  <si>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</si>
  <si>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</si>
  <si>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</si>
  <si>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</si>
  <si>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</si>
  <si>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</si>
  <si>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</si>
  <si>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</si>
  <si>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</si>
  <si>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</si>
  <si>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</si>
  <si>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</si>
  <si>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</si>
  <si>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</si>
  <si>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</si>
  <si>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</si>
  <si>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</si>
  <si>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</si>
  <si>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</si>
  <si>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</si>
  <si>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</si>
  <si>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</si>
  <si>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</si>
  <si>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</si>
  <si>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</si>
  <si>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</si>
  <si>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</si>
  <si>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</si>
  <si>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</si>
  <si>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</si>
  <si>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</si>
  <si>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</si>
  <si>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</si>
  <si>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</si>
  <si>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</si>
  <si>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</si>
  <si>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</si>
  <si>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</si>
  <si>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</si>
  <si>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</si>
  <si>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</si>
  <si>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</si>
  <si>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</si>
  <si>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</si>
  <si>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</si>
  <si>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</si>
  <si>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</si>
  <si>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</si>
  <si>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</si>
  <si>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</si>
  <si>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</si>
  <si>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</si>
  <si>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</si>
  <si>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</si>
  <si>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</si>
  <si>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</si>
  <si>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</si>
  <si>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</si>
  <si>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</si>
  <si>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</si>
  <si>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</si>
  <si>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</si>
  <si>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</si>
  <si>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</si>
  <si>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</si>
  <si>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</si>
  <si>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</si>
  <si>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</si>
  <si>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</si>
  <si>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</si>
  <si>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</si>
  <si>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</si>
  <si>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</si>
  <si>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</si>
  <si>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</si>
  <si>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</si>
  <si>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</si>
  <si>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</si>
  <si>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</si>
  <si>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</si>
  <si>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</si>
  <si>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</si>
  <si>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</si>
  <si>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</si>
  <si>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</si>
  <si>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</si>
  <si>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</si>
  <si>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</si>
  <si>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</si>
  <si>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</si>
  <si>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</si>
  <si>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</si>
  <si>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</si>
  <si>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</si>
  <si>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</si>
  <si>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</si>
  <si>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</si>
  <si>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</si>
  <si>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</si>
  <si>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</si>
  <si>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</si>
  <si>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</si>
  <si>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</si>
  <si>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</si>
  <si>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</si>
  <si>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</si>
  <si>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</si>
  <si>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</si>
  <si>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</si>
  <si>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</si>
  <si>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</si>
  <si>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</si>
  <si>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</si>
  <si>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</si>
  <si>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</si>
  <si>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</si>
  <si>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</si>
  <si>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</si>
  <si>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</si>
  <si>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</si>
  <si>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</si>
  <si>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</si>
  <si>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</si>
  <si>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</si>
  <si>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</si>
  <si>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</si>
  <si>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</si>
  <si>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</si>
  <si>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</si>
  <si>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</si>
  <si>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</si>
  <si>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</si>
  <si>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</si>
  <si>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</si>
  <si>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</si>
  <si>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</si>
  <si>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</si>
  <si>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</si>
  <si>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</si>
  <si>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</si>
  <si>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</si>
  <si>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</si>
  <si>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</si>
  <si>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</si>
  <si>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</si>
  <si>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</si>
  <si>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</si>
  <si>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</si>
  <si>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</si>
  <si>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</si>
  <si>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</si>
  <si>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</si>
  <si>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</si>
  <si>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</si>
  <si>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</si>
  <si>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</si>
  <si>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</si>
  <si>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</si>
  <si>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</si>
  <si>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</si>
  <si>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</si>
  <si>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</si>
  <si>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</si>
  <si>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</si>
  <si>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</si>
  <si>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</si>
  <si>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</si>
  <si>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</si>
  <si>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</si>
  <si>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</si>
  <si>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</si>
  <si>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</si>
  <si>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</si>
  <si>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</si>
  <si>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</si>
  <si>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</si>
  <si>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</si>
  <si>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</si>
  <si>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</si>
  <si>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</si>
  <si>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</si>
  <si>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</si>
  <si>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</si>
  <si>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</si>
  <si>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</si>
  <si>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</si>
  <si>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</si>
  <si>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</si>
  <si>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</si>
  <si>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</si>
  <si>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</si>
  <si>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</si>
  <si>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</si>
  <si>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</si>
  <si>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</si>
  <si>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</si>
  <si>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</si>
  <si>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</si>
  <si>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</si>
  <si>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</si>
  <si>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</si>
  <si>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</si>
  <si>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</si>
  <si>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</si>
  <si>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</si>
  <si>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</si>
  <si>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</si>
  <si>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</si>
  <si>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</si>
  <si>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</si>
  <si>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</si>
  <si>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</si>
  <si>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</si>
  <si>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</si>
  <si>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</si>
  <si>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</si>
  <si>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</si>
  <si>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</si>
  <si>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</si>
  <si>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</si>
  <si>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</si>
  <si>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</si>
  <si>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</si>
  <si>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</si>
  <si>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</si>
  <si>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</si>
  <si>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</si>
  <si>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</si>
  <si>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</si>
  <si>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</si>
  <si>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</si>
  <si>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</si>
  <si>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</si>
  <si>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</si>
  <si>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</si>
  <si>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</si>
  <si>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</si>
  <si>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</si>
  <si>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</si>
  <si>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</si>
  <si>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</si>
  <si>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</si>
  <si>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</si>
  <si>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</si>
  <si>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</si>
  <si>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</si>
  <si>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</si>
  <si>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</si>
  <si>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</si>
  <si>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</si>
  <si>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</si>
  <si>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</si>
  <si>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</si>
  <si>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</si>
  <si>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</si>
  <si>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</si>
  <si>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</si>
  <si>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</si>
  <si>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</si>
  <si>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</si>
  <si>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</si>
  <si>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</si>
  <si>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</si>
  <si>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</si>
  <si>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</si>
  <si>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</si>
  <si>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</si>
  <si>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</si>
  <si>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</si>
  <si>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</si>
  <si>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</si>
  <si>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</si>
  <si>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</si>
  <si>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</si>
  <si>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</si>
  <si>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</si>
  <si>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</si>
  <si>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</si>
  <si>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</si>
  <si>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</si>
  <si>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</si>
  <si>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</si>
  <si>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</si>
  <si>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</si>
  <si>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</si>
  <si>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</si>
  <si>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</si>
  <si>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</si>
  <si>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</si>
  <si>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</si>
  <si>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</si>
  <si>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</si>
  <si>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</si>
  <si>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</si>
  <si>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</si>
  <si>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</si>
  <si>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</si>
  <si>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</si>
  <si>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</si>
  <si>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</si>
  <si>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</si>
  <si>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</si>
  <si>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</si>
  <si>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</si>
  <si>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</si>
  <si>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</si>
  <si>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</si>
  <si>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</si>
  <si>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</si>
  <si>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</si>
  <si>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</si>
  <si>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</si>
  <si>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</si>
  <si>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</si>
  <si>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</si>
  <si>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</si>
  <si>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</si>
  <si>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</si>
  <si>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</si>
  <si>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</si>
  <si>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</si>
  <si>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</si>
  <si>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</si>
  <si>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</si>
  <si>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</si>
  <si>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</si>
  <si>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</si>
  <si>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</si>
  <si>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</si>
  <si>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</si>
  <si>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</si>
  <si>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</si>
  <si>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</si>
  <si>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</si>
  <si>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</si>
  <si>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</si>
  <si>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</si>
  <si>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</si>
  <si>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</si>
  <si>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</si>
  <si>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</si>
  <si>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</si>
  <si>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</si>
  <si>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</si>
  <si>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</si>
  <si>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</si>
  <si>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</si>
  <si>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</si>
  <si>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</si>
  <si>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</si>
  <si>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</si>
  <si>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</si>
  <si>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</si>
  <si>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</si>
  <si>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</si>
  <si>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</si>
  <si>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</si>
  <si>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</si>
  <si>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</si>
  <si>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</si>
  <si>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</si>
  <si>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</si>
  <si>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</si>
  <si>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</si>
  <si>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</si>
  <si>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</si>
  <si>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</si>
  <si>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</si>
  <si>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</si>
  <si>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</si>
  <si>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</si>
  <si>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</si>
  <si>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</si>
  <si>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</si>
  <si>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</si>
  <si>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</si>
  <si>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</si>
  <si>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</si>
  <si>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</si>
  <si>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</si>
  <si>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</si>
  <si>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</si>
  <si>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</si>
  <si>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</si>
  <si>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</si>
  <si>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</si>
  <si>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</si>
  <si>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</si>
  <si>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</si>
  <si>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</si>
  <si>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</si>
  <si>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</si>
  <si>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</si>
  <si>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</si>
  <si>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</si>
  <si>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</si>
  <si>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</si>
  <si>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</si>
  <si>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</si>
  <si>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</si>
  <si>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</si>
  <si>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</si>
  <si>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</si>
  <si>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</si>
  <si>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</si>
  <si>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</si>
  <si>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</si>
  <si>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</si>
  <si>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</si>
  <si>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</si>
  <si>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</si>
  <si>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</si>
  <si>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</si>
  <si>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</si>
  <si>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</si>
  <si>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</si>
  <si>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</si>
  <si>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</si>
  <si>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</si>
  <si>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</si>
  <si>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</si>
  <si>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</si>
  <si>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</si>
  <si>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</si>
  <si>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</si>
  <si>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</si>
  <si>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</si>
  <si>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</si>
  <si>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</si>
  <si>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</si>
  <si>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</si>
  <si>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</si>
  <si>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</si>
  <si>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</si>
  <si>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</si>
  <si>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</si>
  <si>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</si>
  <si>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</si>
  <si>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</si>
  <si>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</si>
  <si>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</si>
  <si>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</si>
  <si>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</si>
  <si>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</si>
  <si>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</si>
  <si>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</si>
  <si>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</si>
  <si>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</si>
  <si>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</si>
  <si>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</si>
  <si>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</si>
  <si>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</si>
  <si>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</si>
  <si>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</si>
  <si>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</si>
  <si>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</si>
  <si>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</si>
  <si>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</si>
  <si>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</si>
  <si>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</si>
  <si>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</si>
  <si>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</si>
  <si>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</si>
  <si>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</si>
  <si>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</si>
  <si>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</si>
  <si>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</si>
  <si>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</si>
  <si>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</si>
  <si>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</si>
  <si>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</si>
  <si>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</si>
  <si>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</si>
  <si>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</si>
  <si>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</si>
  <si>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</si>
  <si>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</si>
  <si>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</si>
  <si>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</si>
  <si>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</si>
  <si>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</si>
  <si>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</si>
  <si>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</si>
  <si>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</si>
  <si>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</si>
  <si>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</si>
  <si>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</si>
  <si>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</si>
  <si>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</si>
  <si>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</si>
  <si>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</si>
  <si>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</si>
  <si>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</si>
  <si>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</si>
  <si>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</si>
  <si>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</si>
  <si>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</si>
  <si>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</si>
  <si>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</si>
  <si>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</si>
  <si>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</si>
  <si>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</si>
  <si>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</si>
  <si>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</si>
  <si>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</si>
  <si>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</si>
  <si>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</si>
  <si>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</si>
  <si>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</si>
  <si>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</si>
  <si>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</si>
  <si>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</si>
  <si>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</si>
  <si>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</si>
  <si>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</si>
  <si>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</si>
  <si>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</si>
  <si>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</si>
  <si>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</si>
  <si>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</si>
  <si>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</si>
  <si>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</si>
  <si>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</si>
  <si>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</si>
  <si>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</si>
  <si>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</si>
  <si>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</si>
  <si>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</si>
  <si>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</si>
  <si>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</si>
  <si>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</si>
  <si>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</si>
  <si>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</si>
  <si>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</si>
  <si>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</si>
  <si>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</si>
  <si>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</si>
  <si>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</si>
  <si>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</si>
  <si>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</si>
  <si>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</si>
  <si>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</si>
  <si>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</si>
  <si>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</si>
  <si>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</si>
  <si>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</si>
  <si>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</si>
  <si>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</si>
  <si>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</si>
  <si>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</si>
  <si>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</si>
  <si>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</si>
  <si>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</si>
  <si>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</si>
  <si>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</si>
  <si>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</si>
  <si>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</si>
  <si>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</si>
  <si>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</si>
  <si>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</si>
  <si>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</si>
  <si>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</si>
  <si>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</si>
  <si>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</si>
  <si>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</si>
  <si>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</si>
  <si>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</si>
  <si>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</si>
  <si>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</si>
  <si>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</si>
  <si>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</si>
  <si>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</si>
  <si>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</si>
  <si>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</si>
  <si>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</si>
  <si>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</si>
  <si>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</si>
  <si>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</si>
  <si>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</si>
  <si>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</si>
  <si>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</si>
  <si>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</si>
  <si>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</si>
  <si>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</si>
  <si>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</si>
  <si>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</si>
  <si>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</si>
  <si>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</si>
  <si>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</si>
  <si>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</si>
  <si>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</si>
  <si>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</si>
  <si>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</si>
  <si>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</si>
  <si>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</si>
  <si>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</si>
  <si>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</si>
  <si>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</si>
  <si>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</si>
  <si>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</si>
  <si>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</si>
  <si>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</si>
  <si>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</si>
  <si>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</si>
  <si>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</si>
  <si>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</si>
  <si>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</si>
  <si>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</si>
  <si>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</si>
  <si>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</si>
  <si>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</si>
  <si>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</si>
  <si>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</si>
  <si>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</si>
  <si>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</si>
  <si>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</si>
  <si>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</si>
  <si>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</si>
  <si>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</si>
  <si>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</si>
  <si>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</si>
  <si>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</si>
  <si>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</si>
  <si>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</si>
  <si>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</si>
  <si>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</si>
  <si>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</si>
  <si>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</si>
  <si>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</si>
  <si>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</si>
  <si>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</si>
  <si>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</si>
  <si>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</si>
  <si>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</si>
  <si>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</si>
  <si>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</si>
  <si>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</si>
  <si>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</si>
  <si>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</si>
  <si>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</si>
  <si>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</si>
  <si>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</si>
  <si>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</si>
  <si>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</si>
  <si>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</si>
  <si>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</si>
  <si>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</si>
  <si>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</si>
  <si>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</si>
  <si>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</si>
  <si>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</si>
  <si>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</si>
  <si>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</si>
  <si>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</si>
  <si>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</si>
  <si>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</si>
  <si>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</si>
  <si>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</si>
  <si>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</si>
  <si>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</si>
  <si>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</si>
  <si>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</si>
  <si>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</si>
  <si>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</si>
  <si>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</si>
  <si>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</si>
  <si>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</si>
  <si>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</si>
  <si>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</si>
  <si>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</si>
  <si>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</si>
  <si>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</si>
  <si>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</si>
  <si>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</si>
  <si>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</si>
  <si>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</si>
  <si>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</si>
  <si>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</si>
  <si>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</si>
  <si>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</si>
  <si>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</si>
  <si>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</si>
  <si>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</si>
  <si>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</si>
  <si>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</si>
  <si>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</si>
  <si>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</si>
  <si>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</si>
  <si>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</si>
  <si>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</si>
  <si>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</si>
  <si>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</si>
  <si>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</si>
  <si>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</si>
  <si>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</si>
  <si>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</si>
  <si>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</si>
  <si>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</si>
  <si>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</si>
  <si>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</si>
  <si>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</si>
  <si>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</si>
  <si>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</si>
  <si>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</si>
  <si>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</si>
  <si>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</si>
  <si>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</si>
  <si>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</si>
  <si>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</si>
  <si>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</si>
  <si>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</si>
  <si>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</si>
  <si>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</si>
  <si>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</si>
  <si>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</si>
  <si>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</si>
  <si>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</si>
  <si>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</si>
  <si>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</si>
  <si>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</si>
  <si>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</si>
  <si>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</si>
  <si>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</si>
  <si>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</si>
  <si>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</si>
  <si>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</si>
  <si>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</si>
  <si>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</si>
  <si>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</si>
  <si>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</si>
  <si>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</si>
  <si>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</si>
  <si>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</si>
  <si>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</si>
  <si>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</si>
  <si>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</si>
  <si>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</si>
  <si>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</si>
  <si>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</si>
  <si>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</si>
  <si>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</si>
  <si>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</si>
  <si>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</si>
  <si>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</si>
  <si>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</si>
  <si>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</si>
  <si>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</si>
  <si>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</si>
  <si>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</si>
  <si>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</si>
  <si>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</si>
  <si>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</si>
  <si>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</si>
  <si>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</si>
  <si>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</si>
  <si>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</si>
  <si>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</si>
  <si>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</si>
  <si>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</si>
  <si>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</si>
  <si>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</si>
  <si>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</si>
  <si>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</si>
  <si>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</si>
  <si>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</si>
  <si>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</si>
  <si>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</si>
  <si>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</si>
  <si>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</si>
  <si>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</si>
  <si>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</si>
  <si>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</si>
  <si>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</si>
  <si>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</si>
  <si>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</si>
  <si>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</si>
  <si>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</si>
  <si>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</si>
  <si>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</si>
  <si>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</si>
  <si>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</si>
  <si>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</si>
  <si>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</si>
  <si>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</si>
  <si>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</si>
  <si>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</si>
  <si>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</si>
  <si>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</si>
  <si>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</si>
  <si>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</si>
  <si>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</si>
  <si>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</si>
  <si>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</si>
  <si>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</si>
  <si>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</si>
  <si>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</si>
  <si>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</si>
  <si>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</si>
  <si>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</si>
  <si>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</si>
  <si>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</si>
  <si>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</si>
  <si>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</si>
  <si>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</si>
  <si>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</si>
  <si>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</si>
  <si>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</si>
  <si>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</si>
  <si>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</si>
  <si>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</si>
  <si>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</si>
  <si>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</si>
  <si>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</si>
  <si>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</si>
  <si>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</si>
  <si>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</si>
  <si>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</si>
  <si>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</si>
  <si>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</si>
  <si>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</si>
  <si>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</si>
  <si>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</si>
  <si>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</si>
  <si>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</si>
  <si>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</si>
  <si>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</si>
  <si>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</si>
  <si>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</si>
  <si>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</si>
  <si>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</si>
  <si>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</si>
  <si>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</si>
  <si>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</si>
  <si>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</si>
  <si>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</si>
  <si>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</si>
  <si>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</si>
  <si>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</si>
  <si>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</si>
  <si>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</si>
  <si>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</si>
  <si>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</si>
  <si>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</si>
  <si>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</si>
  <si>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</si>
  <si>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</si>
  <si>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</si>
  <si>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</si>
  <si>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</si>
  <si>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</si>
  <si>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</si>
  <si>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</si>
  <si>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</si>
  <si>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</si>
  <si>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</si>
  <si>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</si>
  <si>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</si>
  <si>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</si>
  <si>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</si>
  <si>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</si>
  <si>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</si>
  <si>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</si>
  <si>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</si>
  <si>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</si>
  <si>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</si>
  <si>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</si>
  <si>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</si>
  <si>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</si>
  <si>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</si>
  <si>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</si>
  <si>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</si>
  <si>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</si>
  <si>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</si>
  <si>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</si>
  <si>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</si>
  <si>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</si>
  <si>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</si>
  <si>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</si>
  <si>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</si>
  <si>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</si>
  <si>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</si>
  <si>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</si>
  <si>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</si>
  <si>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</si>
  <si>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</si>
  <si>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</si>
  <si>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</si>
  <si>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</si>
  <si>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</si>
  <si>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</si>
  <si>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</si>
  <si>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</si>
  <si>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</si>
  <si>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</si>
  <si>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</si>
  <si>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</si>
  <si>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</si>
  <si>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</si>
  <si>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</si>
  <si>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</si>
  <si>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</si>
  <si>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</si>
  <si>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</si>
  <si>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</si>
  <si>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</si>
  <si>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</si>
  <si>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</si>
  <si>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</si>
  <si>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</si>
  <si>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</si>
  <si>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</si>
  <si>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</si>
  <si>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</si>
  <si>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</si>
  <si>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</si>
  <si>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</si>
  <si>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</si>
  <si>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</si>
  <si>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</si>
  <si>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</si>
  <si>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</si>
  <si>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</si>
  <si>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</si>
  <si>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</si>
  <si>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</si>
  <si>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</si>
  <si>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</si>
  <si>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</si>
  <si>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</si>
  <si>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</si>
  <si>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</si>
  <si>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</si>
  <si>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</si>
  <si>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</si>
  <si>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</si>
  <si>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</si>
  <si>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</si>
  <si>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</si>
  <si>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</si>
  <si>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</si>
  <si>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</si>
  <si>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</si>
  <si>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</si>
  <si>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</si>
  <si>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</si>
  <si>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</si>
  <si>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</si>
  <si>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</si>
  <si>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</si>
  <si>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</si>
  <si>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</si>
  <si>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</si>
  <si>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</si>
  <si>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</si>
  <si>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</si>
  <si>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</si>
  <si>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</si>
  <si>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</si>
  <si>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</si>
  <si>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</si>
  <si>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</si>
  <si>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</si>
  <si>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</si>
  <si>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</si>
  <si>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</si>
  <si>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</si>
  <si>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</si>
  <si>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</si>
  <si>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</si>
  <si>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</si>
  <si>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</si>
  <si>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</si>
  <si>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</si>
  <si>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</si>
  <si>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</si>
  <si>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</si>
  <si>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</si>
  <si>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</si>
  <si>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</si>
  <si>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</si>
  <si>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</si>
  <si>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</si>
  <si>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</si>
  <si>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</si>
  <si>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</si>
  <si>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</si>
  <si>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</si>
  <si>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</si>
  <si>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</si>
  <si>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</si>
  <si>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</si>
  <si>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</si>
  <si>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</si>
  <si>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</si>
  <si>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</si>
  <si>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</si>
  <si>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</si>
  <si>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</si>
  <si>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</si>
  <si>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</si>
  <si>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</si>
  <si>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</si>
  <si>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</si>
  <si>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</si>
  <si>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</si>
  <si>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</si>
  <si>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</si>
  <si>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</si>
  <si>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</si>
  <si>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</si>
  <si>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</si>
  <si>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</si>
  <si>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</si>
  <si>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</si>
  <si>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</si>
  <si>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</si>
  <si>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</si>
  <si>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</si>
  <si>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</si>
  <si>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</si>
  <si>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</si>
  <si>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</si>
  <si>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</si>
  <si>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</si>
  <si>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</si>
  <si>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</si>
  <si>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</si>
  <si>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</si>
  <si>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</si>
  <si>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</si>
  <si>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</si>
  <si>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</si>
  <si>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</si>
  <si>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</si>
  <si>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</si>
  <si>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</si>
  <si>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</si>
  <si>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</si>
  <si>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</si>
  <si>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</si>
  <si>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</si>
  <si>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</si>
  <si>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</si>
  <si>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</si>
  <si>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</si>
  <si>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</si>
  <si>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</si>
  <si>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</si>
  <si>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</si>
  <si>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</si>
  <si>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</si>
  <si>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</si>
  <si>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</si>
  <si>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</si>
  <si>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</si>
  <si>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</si>
  <si>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</si>
  <si>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</si>
  <si>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</si>
  <si>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</si>
  <si>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</si>
  <si>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</si>
  <si>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</si>
  <si>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</si>
  <si>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</si>
  <si>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</si>
  <si>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</si>
  <si>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</si>
  <si>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</si>
  <si>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</si>
  <si>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</si>
  <si>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</si>
  <si>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</si>
  <si>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</si>
  <si>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</si>
  <si>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</si>
  <si>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</si>
  <si>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</si>
  <si>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</si>
  <si>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</si>
  <si>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</si>
  <si>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</si>
  <si>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</si>
  <si>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</si>
  <si>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</si>
  <si>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</si>
  <si>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</si>
  <si>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</si>
  <si>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</si>
  <si>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</si>
  <si>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</si>
  <si>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</si>
  <si>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</si>
  <si>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</si>
  <si>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</si>
  <si>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</si>
  <si>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</si>
  <si>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</si>
  <si>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</si>
  <si>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</si>
  <si>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</si>
  <si>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</si>
  <si>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</si>
  <si>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</si>
  <si>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</si>
  <si>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</si>
  <si>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</si>
  <si>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</si>
  <si>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</si>
  <si>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</si>
  <si>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</si>
  <si>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</si>
  <si>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</si>
  <si>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</si>
  <si>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</si>
  <si>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</si>
  <si>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</si>
  <si>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</si>
  <si>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</si>
  <si>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</si>
  <si>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</si>
  <si>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</si>
  <si>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</si>
  <si>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</si>
  <si>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</si>
  <si>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</si>
  <si>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</si>
  <si>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</si>
  <si>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</si>
  <si>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</si>
  <si>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</si>
  <si>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</si>
  <si>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</si>
  <si>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</si>
  <si>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</si>
  <si>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</si>
  <si>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</si>
  <si>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</si>
  <si>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</si>
  <si>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</si>
  <si>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</si>
  <si>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</si>
  <si>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</si>
  <si>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</si>
  <si>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</si>
  <si>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</si>
  <si>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</si>
  <si>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</si>
  <si>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</si>
  <si>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</si>
  <si>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</si>
  <si>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</si>
  <si>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</si>
  <si>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</si>
  <si>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</si>
  <si>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</si>
  <si>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</si>
  <si>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</si>
  <si>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</si>
  <si>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</si>
  <si>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</si>
  <si>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</si>
  <si>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</si>
  <si>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</si>
  <si>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</si>
  <si>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</si>
  <si>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</si>
  <si>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</si>
  <si>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</si>
  <si>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</si>
  <si>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</si>
  <si>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</si>
  <si>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</si>
  <si>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</si>
  <si>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</si>
  <si>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</si>
  <si>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</si>
  <si>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</si>
  <si>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</si>
  <si>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</si>
  <si>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</si>
  <si>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</si>
  <si>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</si>
  <si>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</si>
  <si>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</si>
  <si>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</si>
  <si>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</si>
  <si>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</si>
  <si>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</si>
  <si>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</si>
  <si>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</si>
  <si>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</si>
  <si>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</si>
  <si>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</si>
  <si>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</si>
  <si>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</si>
  <si>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</si>
  <si>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</si>
  <si>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</si>
  <si>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</si>
  <si>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</si>
  <si>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</si>
  <si>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</si>
  <si>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</si>
  <si>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</si>
  <si>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</si>
  <si>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</si>
  <si>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</si>
  <si>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</si>
  <si>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</si>
  <si>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</si>
  <si>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</si>
  <si>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</si>
  <si>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</si>
  <si>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</si>
  <si>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</si>
  <si>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</si>
  <si>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</si>
  <si>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</si>
  <si>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</si>
  <si>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</si>
  <si>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</si>
  <si>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</si>
  <si>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</si>
  <si>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</si>
  <si>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</si>
  <si>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</si>
  <si>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</si>
  <si>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</si>
  <si>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</si>
  <si>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</si>
  <si>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</si>
  <si>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</si>
  <si>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</si>
  <si>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</si>
  <si>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</si>
  <si>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</si>
  <si>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</si>
  <si>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</si>
  <si>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</si>
  <si>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</si>
  <si>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</si>
  <si>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</si>
  <si>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</si>
  <si>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</si>
  <si>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</si>
  <si>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</si>
  <si>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</si>
  <si>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</si>
  <si>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</si>
  <si>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</si>
  <si>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</si>
  <si>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</si>
  <si>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</si>
  <si>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</si>
  <si>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</si>
  <si>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</si>
  <si>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</si>
  <si>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</si>
  <si>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</si>
  <si>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</si>
  <si>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</si>
  <si>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</si>
  <si>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</si>
  <si>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</si>
  <si>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</si>
  <si>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</si>
  <si>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</si>
  <si>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</si>
  <si>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</si>
  <si>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</si>
  <si>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</si>
  <si>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</si>
  <si>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</si>
  <si>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</si>
  <si>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</si>
  <si>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</si>
  <si>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</si>
  <si>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</si>
  <si>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</si>
  <si>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</si>
  <si>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</si>
  <si>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</si>
  <si>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</si>
  <si>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</si>
  <si>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</si>
  <si>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</si>
  <si>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</si>
  <si>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</si>
  <si>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</si>
  <si>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</si>
  <si>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</si>
  <si>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</si>
  <si>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</si>
  <si>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</si>
  <si>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</si>
  <si>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</si>
  <si>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</si>
  <si>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</si>
  <si>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</si>
  <si>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</si>
  <si>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</si>
  <si>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</si>
  <si>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</si>
  <si>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</si>
  <si>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</si>
  <si>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</si>
  <si>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</si>
  <si>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</si>
  <si>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</si>
  <si>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</si>
  <si>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</si>
  <si>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</si>
  <si>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</si>
  <si>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</si>
  <si>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</si>
  <si>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</si>
  <si>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</si>
  <si>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</si>
  <si>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</si>
  <si>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</si>
  <si>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</si>
  <si>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</si>
  <si>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</si>
  <si>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</si>
  <si>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</si>
  <si>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</si>
  <si>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</si>
  <si>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</si>
  <si>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</si>
  <si>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</si>
  <si>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</si>
  <si>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</si>
  <si>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</si>
  <si>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</si>
  <si>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</si>
  <si>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</si>
  <si>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</si>
  <si>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</si>
  <si>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</si>
  <si>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</si>
  <si>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</si>
  <si>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</si>
  <si>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</si>
  <si>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</si>
  <si>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</si>
  <si>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</si>
  <si>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</si>
  <si>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</si>
  <si>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</si>
  <si>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</si>
  <si>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</si>
  <si>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</si>
  <si>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</si>
  <si>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</si>
  <si>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</si>
  <si>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</si>
  <si>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</si>
  <si>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</si>
  <si>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</si>
  <si>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</si>
  <si>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</si>
  <si>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</si>
  <si>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</si>
  <si>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</si>
  <si>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</si>
  <si>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</si>
  <si>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</si>
  <si>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</si>
  <si>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</si>
  <si>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</si>
  <si>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</si>
  <si>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</si>
  <si>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</si>
  <si>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</si>
  <si>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</si>
  <si>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</si>
  <si>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</si>
  <si>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</si>
  <si>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</si>
  <si>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</si>
  <si>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</si>
  <si>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</si>
  <si>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</si>
  <si>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</si>
  <si>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</si>
  <si>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</si>
  <si>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</si>
  <si>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</si>
  <si>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</si>
  <si>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</si>
  <si>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</si>
  <si>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</si>
  <si>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</si>
  <si>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</si>
  <si>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</si>
  <si>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</si>
  <si>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</si>
  <si>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</si>
  <si>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</si>
  <si>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</si>
  <si>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</si>
  <si>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</si>
  <si>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</si>
  <si>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</si>
  <si>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</si>
  <si>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</si>
  <si>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</si>
  <si>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</si>
  <si>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</si>
  <si>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</si>
  <si>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</si>
  <si>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</si>
  <si>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</si>
  <si>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</si>
  <si>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</si>
  <si>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</si>
  <si>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</si>
  <si>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</si>
  <si>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</si>
  <si>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</si>
  <si>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</si>
  <si>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</si>
  <si>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</si>
  <si>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</si>
  <si>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</si>
  <si>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</si>
  <si>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</si>
  <si>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</si>
  <si>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</si>
  <si>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</si>
  <si>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</si>
  <si>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</si>
  <si>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</si>
  <si>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</si>
  <si>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</si>
  <si>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</si>
  <si>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</si>
  <si>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</si>
  <si>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</si>
  <si>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</si>
  <si>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</si>
  <si>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</si>
  <si>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</si>
  <si>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</si>
  <si>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</si>
  <si>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</si>
  <si>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</si>
  <si>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</si>
  <si>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</si>
  <si>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</si>
  <si>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</si>
  <si>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</si>
  <si>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</si>
  <si>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</si>
  <si>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</si>
  <si>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</si>
  <si>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</si>
  <si>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</si>
  <si>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</si>
  <si>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</si>
  <si>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</si>
  <si>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</si>
  <si>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</si>
  <si>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</si>
  <si>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</si>
  <si>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</si>
  <si>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</si>
  <si>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</si>
  <si>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</si>
  <si>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</si>
  <si>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</si>
  <si>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</si>
  <si>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</si>
  <si>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</si>
  <si>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</si>
  <si>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</si>
  <si>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</si>
  <si>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</si>
  <si>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</si>
  <si>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</si>
  <si>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</si>
  <si>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</si>
  <si>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</si>
  <si>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</si>
  <si>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</si>
  <si>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</si>
  <si>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</si>
  <si>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</si>
  <si>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</si>
  <si>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</si>
  <si>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</si>
  <si>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</si>
  <si>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</si>
  <si>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</si>
  <si>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</si>
  <si>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</si>
  <si>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</si>
  <si>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</si>
  <si>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</si>
  <si>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</si>
  <si>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</si>
  <si>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</si>
  <si>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</si>
  <si>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</si>
  <si>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</si>
  <si>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</si>
  <si>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</si>
  <si>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</si>
  <si>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</si>
  <si>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</si>
  <si>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</si>
  <si>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</si>
  <si>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</si>
  <si>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</si>
  <si>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</si>
  <si>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</si>
  <si>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</si>
  <si>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</si>
  <si>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</si>
  <si>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</si>
  <si>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</si>
  <si>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</si>
  <si>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</si>
  <si>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</si>
  <si>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</si>
  <si>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</si>
  <si>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</si>
  <si>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</si>
  <si>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</si>
  <si>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</si>
  <si>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</si>
  <si>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</si>
  <si>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</si>
  <si>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</si>
  <si>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</si>
  <si>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</si>
  <si>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</si>
  <si>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</si>
  <si>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</si>
  <si>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</si>
  <si>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</si>
  <si>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</si>
  <si>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</si>
  <si>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</si>
  <si>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</si>
  <si>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</si>
  <si>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</si>
  <si>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</si>
  <si>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</si>
  <si>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</si>
  <si>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</si>
  <si>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</si>
  <si>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</si>
  <si>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</si>
  <si>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</si>
  <si>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</si>
  <si>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</si>
  <si>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</si>
  <si>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</si>
  <si>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</si>
  <si>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</si>
  <si>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</si>
  <si>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</si>
  <si>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</si>
  <si>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</si>
  <si>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</si>
  <si>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</si>
  <si>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</si>
  <si>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</si>
  <si>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</si>
  <si>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</si>
  <si>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</si>
  <si>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</si>
  <si>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</si>
  <si>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</si>
  <si>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</si>
  <si>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</si>
  <si>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</si>
  <si>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</si>
  <si>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</si>
  <si>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</si>
  <si>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</si>
  <si>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</si>
  <si>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</si>
  <si>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</si>
  <si>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</si>
  <si>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</si>
  <si>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</si>
  <si>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</si>
  <si>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</si>
  <si>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</si>
  <si>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</si>
  <si>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</si>
  <si>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</si>
  <si>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</si>
  <si>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</si>
  <si>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</si>
  <si>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</si>
  <si>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</si>
  <si>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</si>
  <si>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</si>
  <si>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</si>
  <si>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</si>
  <si>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</si>
  <si>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</si>
  <si>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</si>
  <si>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</si>
  <si>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</si>
  <si>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</si>
  <si>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</si>
  <si>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</si>
  <si>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</si>
  <si>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</si>
  <si>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</si>
  <si>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</si>
  <si>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</si>
  <si>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</si>
  <si>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</si>
  <si>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</si>
  <si>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</si>
  <si>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</si>
  <si>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</si>
  <si>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</si>
  <si>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</si>
  <si>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</si>
  <si>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</si>
  <si>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</si>
  <si>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</si>
  <si>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</si>
  <si>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</si>
  <si>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</si>
  <si>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</si>
  <si>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</si>
  <si>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</si>
  <si>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</si>
  <si>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</si>
  <si>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</si>
  <si>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</si>
  <si>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</si>
  <si>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</si>
  <si>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</si>
  <si>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</si>
  <si>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</si>
  <si>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</si>
  <si>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</si>
  <si>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</si>
  <si>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</si>
  <si>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</si>
  <si>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</si>
  <si>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</si>
  <si>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</si>
  <si>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</si>
  <si>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</si>
  <si>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</si>
  <si>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</si>
  <si>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</si>
  <si>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</si>
  <si>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</si>
  <si>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</si>
  <si>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</si>
  <si>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</si>
  <si>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</si>
  <si>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</si>
  <si>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</si>
  <si>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</si>
  <si>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</si>
  <si>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</si>
  <si>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</si>
  <si>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</si>
  <si>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</si>
  <si>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</si>
  <si>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</si>
  <si>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</si>
  <si>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</si>
  <si>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</si>
  <si>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</si>
  <si>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</si>
  <si>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</si>
  <si>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</si>
  <si>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</si>
  <si>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</si>
  <si>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</si>
  <si>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</si>
  <si>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</si>
  <si>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</si>
  <si>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</si>
  <si>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</si>
  <si>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</si>
  <si>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</si>
  <si>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</si>
  <si>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</si>
  <si>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</si>
  <si>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</si>
  <si>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</si>
  <si>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</si>
  <si>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</si>
  <si>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</si>
  <si>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</si>
  <si>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</si>
  <si>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</si>
  <si>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</si>
  <si>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</si>
  <si>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</si>
  <si>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</si>
  <si>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</si>
  <si>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</si>
  <si>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</si>
  <si>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</si>
  <si>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</si>
  <si>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</si>
  <si>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</si>
  <si>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</si>
  <si>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</si>
  <si>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</si>
  <si>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</si>
  <si>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</si>
  <si>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</si>
  <si>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</si>
  <si>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</si>
  <si>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</si>
  <si>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</si>
  <si>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</si>
  <si>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</si>
  <si>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</si>
  <si>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</si>
  <si>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</si>
  <si>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</si>
  <si>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</si>
  <si>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</si>
  <si>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</si>
  <si>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</si>
  <si>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</si>
  <si>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</si>
  <si>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</si>
  <si>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</si>
  <si>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</si>
  <si>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</si>
  <si>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</si>
  <si>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</si>
  <si>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</si>
  <si>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</si>
  <si>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</si>
  <si>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</si>
  <si>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</si>
  <si>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</si>
  <si>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</si>
  <si>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</si>
  <si>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</si>
  <si>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</si>
  <si>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</si>
  <si>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</si>
  <si>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</si>
  <si>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</si>
  <si>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</si>
  <si>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</si>
  <si>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</si>
  <si>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</si>
  <si>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</si>
  <si>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</si>
  <si>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</si>
  <si>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</si>
  <si>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</si>
  <si>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</si>
  <si>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</si>
  <si>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</si>
  <si>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</si>
  <si>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</si>
  <si>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</si>
  <si>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</si>
  <si>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</si>
  <si>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</si>
  <si>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</si>
  <si>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</si>
  <si>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</si>
  <si>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</si>
  <si>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</si>
  <si>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</si>
  <si>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</si>
  <si>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</si>
  <si>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</si>
  <si>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</si>
  <si>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</si>
  <si>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</si>
  <si>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</si>
  <si>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</si>
  <si>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</si>
  <si>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</si>
  <si>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</si>
  <si>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</si>
  <si>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</si>
  <si>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</si>
  <si>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</si>
  <si>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</si>
  <si>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</si>
  <si>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</si>
  <si>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</si>
  <si>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</si>
  <si>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</si>
  <si>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</si>
  <si>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</si>
  <si>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</si>
  <si>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</si>
  <si>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</si>
  <si>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</si>
  <si>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</si>
  <si>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</si>
  <si>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</si>
  <si>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</si>
  <si>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</si>
  <si>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</si>
  <si>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</si>
  <si>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</si>
  <si>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</si>
  <si>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</si>
  <si>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</si>
  <si>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</si>
  <si>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</si>
  <si>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</si>
  <si>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</si>
  <si>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</si>
  <si>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</si>
  <si>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</si>
  <si>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</si>
  <si>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</si>
  <si>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</si>
  <si>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</si>
  <si>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</si>
  <si>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</si>
  <si>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</si>
  <si>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</si>
  <si>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</si>
  <si>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</si>
  <si>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</si>
  <si>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</si>
  <si>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</si>
  <si>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</si>
  <si>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</si>
  <si>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</si>
  <si>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</si>
  <si>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</si>
  <si>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</si>
  <si>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</si>
  <si>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</si>
  <si>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</si>
  <si>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</si>
  <si>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</si>
  <si>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</si>
  <si>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</si>
  <si>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</si>
  <si>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</si>
  <si>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</si>
  <si>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</si>
  <si>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</si>
  <si>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</si>
  <si>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</si>
  <si>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</si>
  <si>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</si>
  <si>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</si>
  <si>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</si>
  <si>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</si>
  <si>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</si>
  <si>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</si>
  <si>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</si>
  <si>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</si>
  <si>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</si>
  <si>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</si>
  <si>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</si>
  <si>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</si>
  <si>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</si>
  <si>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</si>
  <si>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</si>
  <si>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</si>
  <si>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</si>
  <si>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</si>
  <si>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</si>
  <si>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</si>
  <si>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</si>
  <si>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</si>
  <si>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</si>
  <si>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</si>
  <si>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</si>
  <si>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</si>
  <si>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</si>
  <si>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</si>
  <si>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</si>
  <si>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</si>
  <si>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</si>
  <si>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</si>
  <si>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</si>
  <si>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</si>
  <si>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</si>
  <si>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</si>
  <si>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</si>
  <si>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</si>
  <si>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</si>
  <si>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</si>
  <si>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</si>
  <si>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</si>
  <si>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</si>
  <si>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</si>
  <si>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</si>
  <si>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</si>
  <si>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</si>
  <si>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</si>
  <si>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</si>
  <si>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</si>
  <si>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</si>
  <si>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</si>
  <si>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</si>
  <si>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</si>
  <si>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</si>
  <si>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</si>
  <si>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</si>
  <si>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</si>
  <si>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</si>
  <si>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</si>
  <si>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</si>
  <si>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</si>
  <si>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</si>
  <si>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</si>
  <si>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</si>
  <si>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</si>
  <si>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</si>
  <si>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</si>
  <si>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</si>
  <si>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</si>
  <si>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</si>
  <si>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</si>
  <si>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</si>
  <si>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</si>
  <si>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</si>
  <si>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</si>
  <si>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</si>
  <si>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</si>
  <si>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</si>
  <si>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</si>
  <si>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</si>
  <si>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</si>
  <si>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</si>
  <si>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</si>
  <si>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</si>
  <si>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</si>
  <si>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</si>
  <si>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</si>
  <si>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</si>
  <si>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</si>
  <si>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</si>
  <si>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</si>
  <si>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</si>
  <si>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</si>
  <si>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</si>
  <si>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</si>
  <si>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</si>
  <si>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</si>
  <si>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</si>
  <si>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</si>
  <si>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</si>
  <si>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</si>
  <si>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</si>
  <si>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</si>
  <si>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</si>
  <si>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</si>
  <si>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</si>
  <si>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</si>
  <si>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</si>
  <si>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</si>
  <si>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</si>
  <si>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</si>
  <si>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</si>
  <si>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</si>
  <si>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</si>
  <si>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</si>
  <si>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</si>
  <si>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</si>
  <si>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</si>
  <si>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</si>
  <si>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</si>
  <si>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</si>
  <si>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</si>
  <si>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</si>
  <si>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</si>
  <si>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</si>
  <si>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</si>
  <si>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</si>
  <si>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</si>
  <si>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</si>
  <si>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</si>
  <si>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</si>
  <si>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</si>
  <si>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</si>
  <si>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</si>
  <si>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</si>
  <si>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</si>
  <si>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</si>
  <si>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</si>
  <si>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</si>
  <si>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</si>
  <si>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</si>
  <si>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</si>
  <si>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</si>
  <si>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</si>
  <si>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</si>
  <si>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</si>
  <si>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</si>
  <si>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</si>
  <si>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</si>
  <si>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</si>
  <si>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</si>
  <si>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</si>
  <si>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</si>
  <si>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</si>
  <si>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</si>
  <si>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</si>
  <si>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</si>
  <si>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</si>
  <si>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</si>
  <si>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</si>
  <si>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</si>
  <si>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</si>
  <si>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</si>
  <si>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</si>
  <si>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</si>
  <si>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</si>
  <si>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</si>
  <si>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</si>
  <si>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</si>
  <si>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</si>
  <si>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</si>
  <si>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</si>
  <si>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</si>
  <si>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</si>
  <si>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</si>
  <si>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</si>
  <si>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</si>
  <si>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</si>
  <si>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</si>
  <si>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</si>
  <si>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</si>
  <si>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</si>
  <si>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</si>
  <si>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</si>
  <si>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</si>
  <si>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</si>
  <si>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</si>
  <si>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</si>
  <si>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</si>
  <si>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</si>
  <si>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</si>
  <si>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</si>
  <si>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</si>
  <si>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</si>
  <si>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</si>
  <si>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</si>
  <si>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</si>
  <si>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</si>
  <si>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</si>
  <si>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</si>
  <si>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</si>
  <si>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</si>
  <si>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</si>
  <si>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</si>
  <si>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</si>
  <si>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</si>
  <si>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</si>
  <si>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</si>
  <si>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</si>
  <si>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</si>
  <si>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</si>
  <si>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</si>
  <si>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</si>
  <si>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</si>
  <si>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</si>
  <si>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</si>
  <si>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</si>
  <si>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</si>
  <si>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</si>
  <si>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</si>
  <si>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</si>
  <si>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</si>
  <si>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</si>
  <si>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</si>
  <si>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</si>
  <si>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</si>
  <si>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</si>
  <si>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</si>
  <si>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</si>
  <si>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</si>
  <si>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</si>
  <si>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</si>
  <si>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</si>
  <si>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</si>
  <si>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</si>
  <si>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</si>
  <si>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</si>
  <si>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</si>
  <si>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</si>
  <si>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</si>
  <si>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</si>
  <si>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</si>
  <si>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</si>
  <si>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</si>
  <si>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</si>
  <si>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</si>
  <si>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</si>
  <si>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</si>
  <si>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</si>
  <si>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</si>
  <si>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</si>
  <si>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</si>
  <si>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</si>
  <si>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</si>
  <si>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</si>
  <si>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</si>
  <si>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</si>
  <si>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</si>
  <si>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</si>
  <si>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</si>
  <si>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</si>
  <si>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</si>
  <si>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</si>
  <si>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</si>
  <si>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</si>
  <si>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</si>
  <si>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</si>
  <si>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</si>
  <si>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</si>
  <si>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</si>
  <si>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</si>
  <si>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</si>
  <si>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</si>
  <si>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</si>
  <si>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</si>
  <si>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</si>
  <si>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</si>
  <si>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</si>
  <si>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</si>
  <si>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</si>
  <si>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</si>
  <si>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</si>
  <si>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</si>
  <si>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</si>
  <si>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</si>
  <si>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</si>
  <si>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</si>
  <si>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</si>
  <si>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</si>
  <si>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</si>
  <si>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</si>
  <si>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</si>
  <si>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</si>
  <si>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</si>
  <si>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</si>
  <si>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</si>
  <si>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</si>
  <si>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</si>
  <si>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</si>
  <si>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</si>
  <si>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</si>
  <si>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</si>
  <si>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</si>
  <si>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</si>
  <si>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</si>
  <si>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</si>
  <si>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</si>
  <si>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</si>
  <si>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</si>
  <si>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</si>
  <si>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</si>
  <si>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</si>
  <si>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</si>
  <si>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</si>
  <si>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</si>
  <si>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</si>
  <si>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</si>
  <si>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</si>
  <si>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</si>
  <si>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</si>
  <si>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</si>
  <si>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</si>
  <si>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</si>
  <si>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</si>
  <si>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</si>
  <si>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</si>
  <si>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</si>
  <si>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</si>
  <si>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</si>
  <si>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</si>
  <si>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</si>
  <si>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</si>
  <si>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</si>
  <si>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</si>
  <si>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</si>
  <si>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</si>
  <si>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</si>
  <si>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</si>
  <si>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</si>
  <si>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</si>
  <si>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</si>
  <si>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</si>
  <si>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</si>
  <si>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</si>
  <si>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</si>
  <si>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</si>
  <si>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</si>
  <si>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</si>
  <si>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</si>
  <si>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</si>
  <si>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</si>
  <si>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</si>
  <si>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</si>
  <si>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</si>
  <si>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</si>
  <si>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</si>
  <si>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</si>
  <si>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</si>
  <si>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</si>
  <si>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</si>
  <si>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</si>
  <si>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</si>
  <si>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</si>
  <si>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</si>
  <si>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</si>
  <si>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</si>
  <si>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</si>
  <si>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</si>
  <si>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</si>
  <si>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</si>
  <si>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</si>
  <si>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</si>
  <si>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</si>
  <si>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</si>
  <si>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</si>
  <si>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</si>
  <si>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</si>
  <si>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</si>
  <si>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</si>
  <si>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</si>
  <si>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</si>
  <si>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</si>
  <si>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</si>
  <si>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</si>
  <si>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</si>
  <si>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</si>
  <si>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</si>
  <si>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</si>
  <si>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</si>
  <si>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</si>
  <si>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</si>
  <si>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</si>
  <si>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</si>
  <si>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</si>
  <si>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</si>
  <si>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</si>
  <si>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</si>
  <si>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</si>
  <si>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</si>
  <si>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</si>
  <si>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</si>
  <si>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</si>
  <si>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</si>
  <si>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</si>
  <si>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</si>
  <si>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</si>
  <si>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</si>
  <si>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</si>
  <si>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</si>
  <si>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</si>
  <si>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</si>
  <si>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</si>
  <si>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</si>
  <si>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</si>
  <si>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</si>
  <si>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</si>
  <si>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</si>
  <si>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</si>
  <si>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</si>
  <si>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</si>
  <si>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</si>
  <si>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</si>
  <si>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</si>
  <si>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</si>
  <si>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</si>
  <si>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</si>
  <si>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</si>
  <si>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</si>
  <si>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</si>
  <si>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</si>
  <si>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</si>
  <si>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</si>
  <si>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</si>
  <si>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</si>
  <si>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</si>
  <si>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</si>
  <si>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</si>
  <si>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</si>
  <si>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</si>
  <si>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</si>
  <si>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</si>
  <si>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</si>
  <si>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</si>
  <si>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</si>
  <si>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</si>
  <si>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</si>
  <si>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</si>
  <si>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</si>
  <si>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</si>
  <si>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</si>
  <si>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</si>
  <si>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</si>
  <si>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</si>
  <si>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</si>
  <si>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</si>
  <si>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</si>
  <si>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</si>
  <si>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</si>
  <si>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</si>
  <si>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</si>
  <si>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</si>
  <si>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</si>
  <si>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</si>
  <si>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</si>
  <si>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</si>
  <si>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</si>
  <si>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</si>
  <si>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</si>
  <si>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</si>
  <si>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</si>
  <si>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</si>
  <si>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</si>
  <si>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</si>
  <si>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</si>
  <si>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</si>
  <si>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</si>
  <si>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</si>
  <si>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</si>
  <si>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</si>
  <si>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</si>
  <si>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</si>
  <si>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</si>
  <si>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</si>
  <si>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</si>
  <si>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</si>
  <si>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</si>
  <si>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</si>
  <si>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</si>
  <si>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</si>
  <si>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</si>
  <si>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</si>
  <si>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</si>
  <si>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</si>
  <si>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</si>
  <si>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</si>
  <si>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</si>
  <si>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</si>
  <si>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</si>
  <si>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</si>
  <si>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</si>
  <si>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</si>
  <si>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</si>
  <si>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</si>
  <si>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</si>
  <si>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</si>
  <si>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</si>
  <si>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</si>
  <si>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</si>
  <si>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</si>
  <si>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</si>
  <si>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</si>
  <si>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</si>
  <si>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</si>
  <si>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</si>
  <si>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</si>
  <si>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</si>
  <si>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</si>
  <si>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</si>
  <si>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</si>
  <si>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</si>
  <si>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</si>
  <si>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</si>
  <si>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</si>
  <si>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</si>
  <si>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</si>
  <si>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</si>
  <si>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</si>
  <si>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</si>
  <si>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</si>
  <si>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</si>
  <si>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</si>
  <si>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</si>
  <si>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</si>
  <si>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</si>
  <si>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</si>
  <si>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</si>
  <si>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</si>
  <si>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</si>
  <si>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</si>
  <si>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</si>
  <si>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</si>
  <si>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</si>
  <si>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</si>
  <si>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</si>
  <si>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</si>
  <si>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</si>
  <si>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</si>
  <si>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</si>
  <si>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</si>
  <si>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</si>
  <si>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</si>
  <si>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</si>
  <si>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</si>
  <si>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</si>
  <si>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</si>
  <si>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</si>
  <si>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</si>
  <si>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</si>
  <si>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</si>
  <si>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</si>
  <si>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</si>
  <si>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</si>
  <si>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</si>
  <si>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</si>
  <si>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</si>
  <si>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</si>
  <si>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</si>
  <si>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</si>
  <si>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</si>
  <si>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</si>
  <si>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</si>
  <si>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</si>
  <si>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</si>
  <si>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</si>
  <si>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</si>
  <si>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</si>
  <si>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</si>
  <si>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</si>
  <si>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</si>
  <si>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</si>
  <si>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</si>
  <si>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</si>
  <si>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</si>
  <si>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</si>
  <si>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</si>
  <si>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</si>
  <si>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</si>
  <si>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</si>
  <si>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</si>
  <si>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</si>
  <si>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</si>
  <si>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</si>
  <si>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</si>
  <si>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</si>
  <si>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</si>
  <si>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</si>
  <si>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</si>
  <si>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</si>
  <si>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</si>
  <si>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</si>
  <si>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</si>
  <si>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</si>
  <si>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</si>
  <si>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</si>
  <si>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</si>
  <si>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</si>
  <si>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</si>
  <si>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</si>
  <si>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</si>
  <si>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</si>
  <si>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</si>
  <si>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</si>
  <si>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</si>
  <si>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</si>
  <si>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</si>
  <si>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</si>
  <si>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</si>
  <si>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</si>
  <si>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</si>
  <si>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</si>
  <si>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</si>
  <si>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</si>
  <si>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</si>
  <si>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</si>
  <si>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</si>
  <si>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</si>
  <si>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</si>
  <si>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</si>
  <si>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</si>
  <si>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</si>
  <si>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</si>
  <si>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</si>
  <si>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</si>
  <si>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</si>
  <si>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</si>
  <si>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</si>
  <si>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</si>
  <si>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</si>
  <si>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</si>
  <si>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</si>
  <si>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</si>
  <si>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</si>
  <si>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</si>
  <si>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</si>
  <si>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</si>
  <si>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</si>
  <si>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</si>
  <si>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</si>
  <si>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</si>
  <si>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</si>
  <si>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</si>
  <si>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</si>
  <si>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</si>
  <si>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</si>
  <si>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</si>
  <si>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</si>
  <si>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</si>
  <si>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</si>
  <si>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</si>
  <si>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</si>
  <si>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</si>
  <si>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</si>
  <si>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</si>
  <si>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</si>
  <si>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</si>
  <si>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</si>
  <si>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</si>
  <si>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</si>
  <si>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</si>
  <si>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</si>
  <si>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</si>
  <si>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</si>
  <si>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</si>
  <si>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</si>
  <si>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</si>
  <si>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</si>
  <si>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</si>
  <si>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</si>
  <si>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</si>
  <si>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</si>
  <si>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</si>
  <si>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</si>
  <si>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</si>
  <si>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</si>
  <si>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</si>
  <si>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</si>
  <si>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</si>
  <si>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</si>
  <si>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</si>
  <si>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</si>
  <si>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</si>
  <si>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</si>
  <si>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</si>
  <si>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</si>
  <si>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</si>
  <si>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</si>
  <si>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</si>
  <si>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</si>
  <si>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</si>
  <si>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</si>
  <si>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</si>
  <si>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</si>
  <si>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</si>
  <si>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</si>
  <si>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</si>
  <si>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</si>
  <si>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</si>
  <si>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</si>
  <si>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</si>
  <si>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</si>
  <si>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</si>
  <si>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</si>
  <si>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</si>
  <si>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</si>
  <si>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</si>
  <si>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</si>
  <si>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</si>
  <si>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</si>
  <si>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</si>
  <si>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</si>
  <si>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</si>
  <si>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</si>
  <si>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</si>
  <si>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</si>
  <si>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</si>
  <si>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</si>
  <si>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</si>
  <si>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</si>
  <si>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</si>
  <si>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</si>
  <si>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</si>
  <si>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</si>
  <si>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</si>
  <si>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</si>
  <si>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</si>
  <si>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</si>
  <si>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</si>
  <si>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</si>
  <si>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</si>
  <si>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</si>
  <si>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</si>
  <si>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</si>
  <si>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</si>
  <si>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</si>
  <si>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</si>
  <si>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</si>
  <si>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</si>
  <si>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</si>
  <si>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</si>
  <si>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</si>
  <si>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</si>
  <si>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</si>
  <si>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</si>
  <si>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</si>
  <si>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</si>
  <si>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</si>
  <si>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</si>
  <si>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</si>
  <si>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</si>
  <si>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</si>
  <si>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</si>
  <si>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</si>
  <si>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</si>
  <si>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</si>
  <si>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</si>
  <si>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</si>
  <si>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</si>
  <si>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</si>
  <si>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</si>
  <si>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</si>
  <si>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</si>
  <si>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</si>
  <si>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</si>
  <si>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</si>
  <si>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</si>
  <si>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</si>
  <si>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</si>
  <si>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</si>
  <si>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</si>
  <si>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</si>
  <si>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</si>
  <si>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</si>
  <si>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</si>
  <si>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</si>
  <si>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</si>
  <si>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</si>
  <si>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</si>
  <si>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</si>
  <si>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</si>
  <si>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</si>
  <si>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</si>
  <si>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</si>
  <si>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</si>
  <si>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</si>
  <si>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</si>
  <si>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</si>
  <si>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</si>
  <si>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</si>
  <si>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</si>
  <si>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</si>
  <si>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</si>
  <si>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</si>
  <si>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</si>
  <si>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</si>
  <si>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</si>
  <si>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</si>
  <si>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</si>
  <si>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</si>
  <si>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</si>
  <si>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</si>
  <si>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</si>
  <si>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</si>
  <si>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</si>
  <si>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</si>
  <si>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</si>
  <si>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</si>
  <si>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</si>
  <si>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</si>
  <si>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</si>
  <si>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</si>
  <si>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</si>
  <si>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</si>
  <si>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</si>
  <si>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</si>
  <si>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</si>
  <si>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</si>
  <si>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</si>
  <si>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</si>
  <si>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</si>
  <si>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</si>
  <si>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</si>
  <si>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</si>
  <si>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</si>
  <si>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</si>
  <si>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</si>
  <si>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</si>
  <si>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</si>
  <si>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</si>
  <si>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</si>
  <si>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</si>
  <si>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</si>
  <si>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</si>
  <si>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</si>
  <si>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</si>
  <si>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</si>
  <si>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</si>
  <si>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</si>
  <si>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</si>
  <si>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</si>
  <si>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</si>
  <si>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</si>
  <si>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</si>
  <si>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</si>
  <si>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</si>
  <si>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</si>
  <si>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</si>
  <si>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</si>
  <si>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</si>
  <si>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</si>
  <si>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</si>
  <si>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</si>
  <si>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</si>
  <si>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</si>
  <si>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</si>
  <si>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</si>
  <si>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</si>
  <si>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</si>
  <si>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</si>
  <si>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</si>
  <si>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</si>
  <si>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</si>
  <si>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</si>
  <si>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</si>
  <si>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</si>
  <si>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</si>
  <si>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</si>
  <si>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</si>
  <si>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</si>
  <si>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</si>
  <si>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</si>
  <si>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</si>
  <si>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</si>
  <si>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</si>
  <si>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</si>
  <si>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</si>
  <si>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</si>
  <si>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</si>
  <si>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</si>
  <si>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</si>
  <si>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</si>
  <si>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</si>
  <si>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</si>
  <si>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</si>
  <si>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</si>
  <si>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</si>
  <si>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</si>
  <si>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</si>
  <si>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</si>
  <si>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</si>
  <si>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</si>
  <si>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</si>
  <si>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</si>
  <si>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</si>
  <si>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</si>
  <si>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</si>
  <si>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</si>
  <si>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</si>
  <si>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</si>
  <si>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</si>
  <si>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</si>
  <si>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</si>
  <si>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</si>
  <si>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</si>
  <si>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</si>
  <si>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</si>
  <si>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</si>
  <si>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</si>
  <si>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</si>
  <si>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</si>
  <si>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</si>
  <si>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</si>
  <si>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</si>
  <si>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</si>
  <si>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</si>
  <si>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</si>
  <si>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</si>
  <si>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</si>
  <si>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</si>
  <si>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</si>
  <si>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</si>
  <si>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</si>
  <si>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</si>
  <si>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</si>
  <si>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</si>
  <si>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</si>
  <si>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</si>
  <si>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</si>
  <si>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</si>
  <si>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</si>
  <si>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</si>
  <si>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</si>
  <si>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</si>
  <si>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</si>
  <si>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</si>
  <si>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</si>
  <si>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</si>
  <si>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</si>
  <si>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</si>
  <si>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</si>
  <si>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</si>
  <si>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</si>
  <si>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</si>
  <si>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</si>
  <si>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</si>
  <si>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</si>
  <si>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</si>
  <si>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</si>
  <si>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</si>
  <si>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</si>
  <si>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</si>
  <si>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</si>
  <si>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</si>
  <si>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</si>
  <si>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</si>
  <si>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</si>
  <si>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</si>
  <si>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</si>
  <si>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</si>
  <si>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</si>
  <si>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</si>
  <si>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</si>
  <si>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</si>
  <si>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</si>
  <si>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</si>
  <si>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</si>
  <si>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</si>
  <si>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</si>
  <si>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</si>
  <si>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</si>
  <si>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</si>
  <si>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</si>
  <si>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</si>
  <si>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</si>
  <si>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</si>
  <si>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</si>
  <si>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</si>
  <si>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</si>
  <si>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</si>
  <si>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</si>
  <si>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</si>
  <si>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</si>
  <si>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</si>
  <si>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</si>
  <si>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</si>
  <si>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</si>
  <si>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</si>
  <si>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</si>
  <si>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</si>
  <si>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</si>
  <si>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</si>
  <si>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</si>
  <si>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</si>
  <si>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</si>
  <si>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</si>
  <si>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</si>
  <si>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</si>
  <si>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</si>
  <si>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</si>
  <si>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</si>
  <si>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</si>
  <si>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</si>
  <si>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</si>
  <si>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</si>
  <si>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</si>
  <si>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</si>
  <si>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</si>
  <si>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</si>
  <si>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</si>
  <si>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</si>
  <si>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</si>
  <si>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</si>
  <si>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</si>
  <si>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</si>
  <si>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</si>
  <si>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</si>
  <si>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</si>
  <si>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</si>
  <si>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</si>
  <si>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</si>
  <si>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</si>
  <si>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</si>
  <si>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</si>
  <si>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</si>
  <si>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</si>
  <si>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</si>
  <si>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</si>
  <si>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</si>
  <si>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</si>
  <si>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</si>
  <si>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</si>
  <si>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</si>
  <si>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</si>
  <si>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</si>
  <si>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</si>
  <si>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</si>
  <si>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</si>
  <si>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</si>
  <si>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</si>
  <si>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</si>
  <si>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</si>
  <si>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</si>
  <si>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</si>
  <si>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</si>
  <si>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</si>
  <si>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</si>
  <si>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</si>
  <si>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</si>
  <si>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</si>
  <si>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</si>
  <si>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</si>
  <si>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</si>
  <si>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</si>
  <si>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</si>
  <si>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</si>
  <si>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</si>
  <si>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</si>
  <si>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</si>
  <si>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</si>
  <si>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</si>
  <si>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</si>
  <si>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</si>
  <si>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</si>
  <si>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</si>
  <si>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</si>
  <si>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</si>
  <si>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</si>
  <si>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</si>
  <si>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</si>
  <si>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</si>
  <si>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</si>
  <si>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</si>
  <si>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</si>
  <si>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</si>
  <si>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</si>
  <si>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</si>
  <si>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</si>
  <si>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</si>
  <si>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</si>
  <si>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</si>
  <si>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</si>
  <si>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</si>
  <si>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</si>
  <si>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</si>
  <si>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</si>
  <si>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</si>
  <si>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</si>
  <si>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</si>
  <si>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</si>
  <si>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</si>
  <si>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</si>
  <si>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</si>
  <si>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</si>
  <si>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</si>
  <si>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</si>
  <si>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</si>
  <si>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</si>
  <si>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</si>
  <si>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</si>
  <si>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</si>
  <si>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</si>
  <si>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</si>
  <si>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</si>
  <si>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</si>
  <si>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</si>
  <si>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</si>
  <si>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</si>
  <si>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</si>
  <si>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</si>
  <si>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</si>
  <si>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</si>
  <si>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</si>
  <si>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</si>
  <si>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</si>
  <si>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</si>
  <si>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</si>
  <si>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</si>
  <si>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</si>
  <si>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</si>
  <si>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</si>
  <si>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</si>
  <si>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</si>
  <si>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</si>
  <si>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</si>
  <si>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</si>
  <si>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</si>
  <si>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</si>
  <si>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</si>
  <si>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</si>
  <si>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</si>
  <si>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</si>
  <si>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</si>
  <si>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</si>
  <si>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</si>
  <si>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</si>
  <si>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</si>
  <si>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</si>
  <si>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</si>
  <si>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</si>
  <si>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</si>
  <si>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</si>
  <si>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</si>
  <si>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</si>
  <si>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</si>
  <si>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</si>
  <si>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</si>
  <si>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</si>
  <si>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</si>
  <si>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</si>
  <si>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</si>
  <si>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</si>
  <si>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</si>
  <si>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</si>
  <si>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</si>
  <si>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</si>
  <si>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</si>
  <si>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</si>
  <si>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</si>
  <si>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</si>
  <si>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</si>
  <si>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</si>
  <si>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</si>
  <si>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</si>
  <si>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</si>
  <si>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</si>
  <si>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</si>
  <si>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</si>
  <si>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</si>
  <si>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</si>
  <si>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</si>
  <si>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</si>
  <si>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</si>
  <si>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</si>
  <si>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</si>
  <si>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</si>
  <si>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</si>
  <si>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</si>
  <si>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</si>
  <si>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</si>
  <si>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</si>
  <si>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</si>
  <si>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</si>
  <si>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</si>
  <si>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</si>
  <si>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</si>
  <si>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</si>
  <si>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</si>
  <si>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</si>
  <si>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</si>
  <si>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</si>
  <si>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</si>
  <si>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</si>
  <si>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</si>
  <si>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</si>
  <si>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</si>
  <si>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</si>
  <si>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</si>
  <si>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</si>
  <si>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</si>
  <si>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</si>
  <si>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</si>
  <si>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</si>
  <si>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</si>
  <si>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</si>
  <si>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</si>
  <si>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</si>
  <si>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</si>
  <si>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</si>
  <si>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</si>
  <si>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</si>
  <si>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</si>
  <si>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</si>
  <si>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</si>
  <si>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</si>
  <si>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</si>
  <si>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</si>
  <si>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</si>
  <si>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</si>
  <si>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</si>
  <si>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</si>
  <si>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</si>
  <si>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</si>
  <si>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</si>
  <si>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</si>
  <si>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</si>
  <si>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</si>
  <si>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</si>
  <si>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</si>
  <si>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</si>
  <si>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</si>
  <si>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</si>
  <si>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</si>
  <si>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</si>
  <si>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</si>
  <si>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</si>
  <si>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</si>
  <si>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</si>
  <si>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</si>
  <si>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</si>
  <si>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</si>
  <si>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</si>
  <si>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</si>
  <si>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</si>
  <si>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</si>
  <si>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</si>
  <si>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</si>
  <si>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</si>
  <si>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</si>
  <si>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</si>
  <si>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</si>
  <si>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</si>
  <si>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</si>
  <si>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</si>
  <si>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</si>
  <si>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</si>
  <si>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</si>
  <si>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</si>
  <si>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</si>
  <si>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</si>
  <si>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</si>
  <si>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</si>
  <si>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</si>
  <si>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</si>
  <si>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</si>
  <si>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</si>
  <si>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</si>
  <si>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</si>
  <si>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</si>
  <si>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</si>
  <si>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</si>
  <si>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</si>
  <si>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</si>
  <si>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</si>
  <si>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</si>
  <si>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</si>
  <si>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</si>
  <si>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</si>
  <si>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</si>
  <si>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</si>
  <si>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</si>
  <si>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</si>
  <si>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</si>
  <si>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</si>
  <si>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</si>
  <si>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</si>
  <si>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</si>
  <si>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</si>
  <si>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</si>
  <si>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</si>
  <si>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</si>
  <si>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</si>
  <si>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</si>
  <si>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</si>
  <si>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</si>
  <si>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</si>
  <si>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</si>
  <si>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</si>
  <si>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</si>
  <si>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</si>
  <si>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</si>
  <si>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</si>
  <si>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</si>
  <si>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</si>
  <si>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</si>
  <si>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</si>
  <si>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</si>
  <si>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</si>
  <si>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</si>
  <si>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</si>
  <si>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</si>
  <si>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</si>
  <si>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</si>
  <si>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</si>
  <si>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</si>
  <si>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</si>
  <si>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</si>
  <si>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</si>
  <si>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</si>
  <si>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</si>
  <si>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</si>
  <si>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</si>
  <si>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</si>
  <si>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</si>
  <si>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</si>
  <si>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</si>
  <si>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</si>
  <si>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</si>
  <si>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</si>
  <si>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</si>
  <si>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</si>
  <si>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</si>
  <si>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</si>
  <si>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</si>
  <si>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</si>
  <si>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</si>
  <si>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</si>
  <si>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</si>
  <si>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</si>
  <si>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</si>
  <si>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</si>
  <si>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</si>
  <si>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</si>
  <si>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</si>
  <si>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</si>
  <si>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</si>
  <si>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</si>
  <si>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</si>
  <si>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</si>
  <si>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</si>
  <si>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</si>
  <si>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</si>
  <si>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</si>
  <si>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</si>
  <si>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</si>
  <si>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</si>
  <si>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</si>
  <si>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</si>
  <si>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</si>
  <si>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</si>
  <si>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</si>
  <si>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</si>
  <si>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</si>
  <si>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</si>
  <si>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</si>
  <si>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</si>
  <si>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</si>
  <si>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</si>
  <si>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</si>
  <si>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</si>
  <si>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</si>
  <si>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</si>
  <si>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</si>
  <si>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</si>
  <si>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</si>
  <si>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</si>
  <si>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</si>
  <si>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</si>
  <si>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</si>
  <si>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</si>
  <si>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</si>
  <si>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</si>
  <si>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</si>
  <si>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</si>
  <si>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</si>
  <si>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</si>
  <si>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</si>
  <si>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</si>
  <si>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</si>
  <si>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</si>
  <si>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</si>
  <si>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</si>
  <si>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</si>
  <si>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</si>
  <si>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</si>
  <si>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</si>
  <si>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</si>
  <si>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</si>
  <si>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</si>
  <si>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</si>
  <si>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</si>
  <si>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</si>
  <si>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</si>
  <si>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</si>
  <si>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</si>
  <si>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</si>
  <si>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</si>
  <si>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</si>
  <si>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</si>
  <si>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</si>
  <si>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</si>
  <si>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</si>
  <si>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</si>
  <si>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</si>
  <si>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</si>
  <si>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</si>
  <si>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</si>
  <si>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</si>
  <si>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</si>
  <si>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</si>
  <si>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</si>
  <si>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</si>
  <si>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</si>
  <si>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</si>
  <si>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</si>
  <si>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</si>
  <si>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</si>
  <si>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</si>
  <si>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</si>
  <si>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</si>
  <si>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</si>
  <si>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</si>
  <si>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</si>
  <si>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</si>
  <si>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</si>
  <si>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</si>
  <si>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</si>
  <si>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</si>
  <si>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</si>
  <si>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</si>
  <si>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</si>
  <si>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</si>
  <si>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</si>
  <si>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</si>
  <si>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</si>
  <si>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</si>
  <si>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</si>
  <si>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</si>
  <si>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</si>
  <si>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</si>
  <si>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</si>
  <si>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</si>
  <si>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</si>
  <si>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</si>
  <si>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</si>
  <si>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</si>
  <si>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</si>
  <si>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</si>
  <si>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</si>
  <si>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</si>
  <si>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</si>
  <si>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</si>
  <si>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</si>
  <si>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</si>
  <si>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</si>
  <si>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</si>
  <si>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</si>
  <si>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</si>
  <si>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</si>
  <si>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</si>
  <si>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</si>
  <si>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</si>
  <si>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</si>
  <si>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</si>
  <si>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</si>
  <si>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</si>
  <si>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</si>
  <si>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</si>
  <si>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</si>
  <si>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</si>
  <si>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</si>
  <si>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</si>
  <si>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</si>
  <si>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</si>
  <si>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</si>
  <si>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</si>
  <si>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</si>
  <si>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</si>
  <si>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</si>
  <si>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</si>
  <si>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</si>
  <si>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</si>
  <si>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</si>
  <si>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</si>
  <si>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</si>
  <si>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</si>
  <si>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</si>
  <si>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</si>
  <si>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</si>
  <si>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</si>
  <si>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</si>
  <si>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</si>
  <si>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</si>
  <si>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</si>
  <si>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</si>
  <si>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</si>
  <si>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</si>
  <si>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</si>
  <si>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</si>
  <si>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</si>
  <si>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</si>
  <si>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</si>
  <si>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</si>
  <si>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</si>
  <si>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</si>
  <si>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</si>
  <si>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</si>
  <si>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</si>
  <si>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</si>
  <si>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</si>
  <si>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</si>
  <si>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</si>
  <si>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</si>
  <si>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</si>
  <si>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</si>
  <si>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</si>
  <si>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</si>
  <si>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</si>
  <si>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</si>
  <si>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</si>
  <si>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</si>
  <si>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</si>
  <si>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</si>
  <si>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</si>
  <si>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</si>
  <si>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</si>
  <si>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</si>
  <si>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</si>
  <si>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</si>
  <si>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</si>
  <si>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</si>
  <si>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</si>
  <si>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</si>
  <si>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</si>
  <si>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</si>
  <si>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</si>
  <si>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</si>
  <si>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</si>
  <si>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</si>
  <si>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</si>
  <si>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</si>
  <si>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</si>
  <si>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</si>
  <si>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</si>
  <si>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</si>
  <si>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</si>
  <si>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</si>
  <si>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</si>
  <si>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</si>
  <si>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</si>
  <si>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</si>
  <si>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</si>
  <si>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</si>
  <si>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</si>
  <si>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</si>
  <si>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</si>
  <si>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</si>
  <si>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</si>
  <si>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</si>
  <si>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</si>
  <si>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</si>
  <si>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</si>
  <si>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</si>
  <si>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</si>
  <si>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</si>
  <si>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</si>
  <si>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</si>
  <si>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</si>
  <si>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</si>
  <si>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</si>
  <si>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</si>
  <si>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</si>
  <si>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</si>
  <si>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</si>
  <si>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</si>
  <si>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</si>
  <si>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</si>
  <si>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</si>
  <si>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</si>
  <si>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</si>
  <si>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</si>
  <si>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</si>
  <si>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</si>
  <si>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</si>
  <si>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</si>
  <si>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</si>
  <si>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</si>
  <si>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</si>
  <si>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</si>
  <si>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</si>
  <si>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</si>
  <si>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</si>
  <si>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</si>
  <si>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</si>
  <si>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</si>
  <si>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</si>
  <si>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</si>
  <si>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</si>
  <si>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</si>
  <si>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</si>
  <si>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</si>
  <si>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</si>
  <si>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</si>
  <si>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</si>
  <si>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</si>
  <si>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</si>
  <si>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</si>
  <si>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</si>
  <si>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</si>
  <si>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</si>
  <si>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</si>
  <si>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</si>
  <si>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</si>
  <si>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</si>
  <si>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</si>
  <si>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</si>
  <si>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</si>
  <si>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</si>
  <si>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</si>
  <si>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</si>
  <si>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</si>
  <si>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</si>
  <si>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</si>
  <si>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</si>
  <si>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</si>
  <si>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</si>
  <si>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</si>
  <si>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</si>
  <si>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</si>
  <si>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</si>
  <si>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</si>
  <si>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</si>
  <si>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</si>
  <si>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</si>
  <si>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</si>
  <si>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</si>
  <si>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</si>
  <si>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</si>
  <si>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</si>
  <si>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</si>
  <si>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</si>
  <si>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</si>
  <si>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</si>
  <si>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</si>
  <si>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</si>
  <si>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</si>
  <si>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</si>
  <si>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</si>
  <si>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</si>
  <si>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</si>
  <si>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</si>
  <si>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</si>
  <si>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</si>
  <si>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</si>
  <si>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</si>
  <si>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</si>
  <si>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</si>
  <si>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</si>
  <si>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</si>
  <si>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</si>
  <si>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</si>
  <si>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</si>
  <si>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</si>
  <si>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</si>
  <si>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</si>
  <si>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</si>
  <si>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</si>
  <si>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</si>
  <si>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</si>
  <si>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</si>
  <si>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</si>
  <si>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</si>
  <si>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</si>
  <si>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</si>
  <si>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</si>
  <si>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</si>
  <si>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</si>
  <si>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</si>
  <si>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</si>
  <si>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</si>
  <si>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</si>
  <si>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</si>
  <si>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</si>
  <si>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</si>
  <si>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</si>
  <si>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</si>
  <si>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</si>
  <si>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</si>
  <si>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</si>
  <si>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</si>
  <si>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</si>
  <si>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</si>
  <si>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</si>
  <si>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</si>
  <si>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</si>
  <si>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</si>
  <si>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</si>
  <si>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</si>
  <si>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</si>
  <si>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</si>
  <si>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</si>
  <si>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</si>
  <si>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</si>
  <si>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</si>
  <si>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</si>
  <si>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</si>
  <si>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</si>
  <si>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</si>
  <si>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</si>
  <si>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</si>
  <si>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</si>
  <si>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</si>
  <si>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</si>
  <si>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</si>
  <si>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</si>
  <si>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</si>
  <si>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</si>
  <si>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</si>
  <si>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</si>
  <si>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</si>
  <si>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</si>
  <si>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</si>
  <si>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</si>
  <si>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</si>
  <si>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</si>
  <si>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</si>
  <si>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</si>
  <si>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</si>
  <si>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</si>
  <si>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</si>
  <si>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</si>
  <si>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</si>
  <si>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</si>
  <si>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</si>
  <si>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</si>
  <si>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</si>
  <si>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</si>
  <si>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</si>
  <si>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</si>
  <si>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</si>
  <si>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</si>
  <si>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</si>
  <si>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</si>
  <si>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</si>
  <si>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</si>
  <si>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</si>
  <si>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</si>
  <si>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</si>
  <si>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</si>
  <si>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</si>
  <si>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</si>
  <si>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</si>
  <si>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</si>
  <si>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</si>
  <si>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</si>
  <si>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</si>
  <si>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</si>
  <si>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</si>
  <si>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</si>
  <si>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</si>
  <si>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</si>
  <si>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</si>
  <si>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</si>
  <si>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</si>
  <si>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</si>
  <si>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</si>
  <si>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</si>
  <si>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</si>
  <si>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</si>
  <si>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</si>
  <si>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</si>
  <si>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</si>
  <si>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</si>
  <si>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</si>
  <si>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</si>
  <si>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</si>
  <si>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</si>
  <si>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</si>
  <si>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</si>
  <si>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</si>
  <si>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</si>
  <si>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</si>
  <si>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</si>
  <si>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</si>
  <si>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</si>
  <si>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</si>
  <si>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</si>
  <si>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</si>
  <si>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</si>
  <si>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</si>
  <si>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</si>
  <si>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</si>
  <si>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</si>
  <si>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</si>
  <si>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</si>
  <si>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</si>
  <si>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</si>
  <si>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</si>
  <si>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</si>
  <si>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</si>
  <si>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</si>
  <si>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</si>
  <si>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</si>
  <si>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</si>
  <si>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</si>
  <si>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</si>
  <si>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</si>
  <si>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</si>
  <si>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</si>
  <si>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</si>
  <si>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</si>
  <si>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</si>
  <si>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</si>
  <si>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</si>
  <si>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</si>
  <si>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</si>
  <si>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</si>
  <si>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</si>
  <si>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</si>
  <si>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</si>
  <si>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</si>
  <si>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</si>
  <si>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</si>
  <si>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</si>
  <si>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</si>
  <si>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</si>
  <si>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</si>
  <si>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</si>
  <si>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</si>
  <si>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</si>
  <si>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</si>
  <si>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</si>
  <si>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</si>
  <si>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</si>
  <si>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</si>
  <si>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</si>
  <si>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</si>
  <si>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</si>
  <si>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</si>
  <si>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</si>
  <si>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</si>
  <si>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</si>
  <si>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</si>
  <si>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</si>
  <si>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</si>
  <si>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</si>
  <si>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</si>
  <si>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</si>
  <si>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</si>
  <si>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</si>
  <si>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</si>
  <si>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</si>
  <si>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</si>
  <si>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</si>
  <si>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</si>
  <si>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</si>
  <si>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</si>
  <si>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</si>
  <si>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</si>
  <si>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</si>
  <si>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</si>
  <si>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</si>
  <si>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</si>
  <si>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</si>
  <si>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</si>
  <si>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</si>
  <si>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</si>
  <si>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</si>
  <si>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</si>
  <si>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</si>
  <si>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</si>
  <si>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</si>
  <si>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</si>
  <si>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</si>
  <si>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</si>
  <si>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</si>
  <si>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</si>
  <si>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</si>
  <si>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</si>
  <si>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</si>
  <si>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</si>
  <si>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</si>
  <si>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</si>
  <si>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</si>
  <si>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</si>
  <si>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</si>
  <si>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</si>
  <si>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</si>
  <si>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</si>
  <si>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</si>
  <si>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</si>
  <si>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</si>
  <si>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</si>
  <si>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</si>
  <si>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</si>
  <si>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</si>
  <si>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</si>
  <si>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</si>
  <si>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</si>
  <si>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</si>
  <si>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</si>
  <si>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</si>
  <si>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</si>
  <si>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</si>
  <si>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</si>
  <si>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</si>
  <si>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</si>
  <si>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</si>
  <si>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</si>
  <si>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</si>
  <si>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</si>
  <si>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</si>
  <si>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</si>
  <si>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</si>
  <si>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</si>
  <si>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</si>
  <si>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</si>
  <si>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</si>
  <si>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</si>
  <si>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</si>
  <si>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</si>
  <si>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</si>
  <si>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</si>
  <si>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</si>
  <si>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</si>
  <si>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</si>
  <si>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</si>
  <si>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</si>
  <si>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</si>
  <si>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</si>
  <si>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</si>
  <si>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</si>
  <si>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</si>
  <si>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</si>
  <si>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</si>
  <si>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</si>
  <si>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</si>
  <si>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</si>
  <si>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</si>
  <si>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</si>
  <si>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</si>
  <si>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</si>
  <si>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</si>
  <si>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</si>
  <si>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</si>
  <si>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</si>
  <si>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</si>
  <si>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</si>
  <si>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</si>
  <si>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</si>
  <si>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</si>
  <si>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</si>
  <si>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</si>
  <si>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</si>
  <si>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</si>
  <si>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</si>
  <si>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</si>
  <si>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</si>
  <si>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</si>
  <si>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</si>
  <si>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</si>
  <si>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</si>
  <si>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</si>
  <si>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</si>
  <si>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</si>
  <si>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</si>
  <si>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</si>
  <si>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</si>
  <si>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</si>
  <si>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</si>
  <si>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</si>
  <si>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</si>
  <si>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</si>
  <si>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</si>
  <si>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</si>
  <si>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</si>
  <si>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</si>
  <si>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</si>
  <si>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</si>
  <si>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</si>
  <si>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</si>
  <si>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</si>
  <si>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</si>
  <si>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</si>
  <si>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</si>
  <si>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</si>
  <si>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</si>
  <si>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</si>
  <si>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</si>
  <si>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</si>
  <si>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</si>
  <si>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</si>
  <si>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</si>
  <si>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</si>
  <si>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</si>
  <si>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</si>
  <si>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</si>
  <si>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</si>
  <si>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</si>
  <si>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</si>
  <si>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</si>
  <si>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</si>
  <si>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</si>
  <si>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</si>
  <si>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</si>
  <si>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</si>
  <si>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</si>
  <si>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</si>
  <si>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</si>
  <si>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</si>
  <si>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</si>
  <si>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</si>
  <si>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</si>
  <si>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</si>
  <si>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</si>
  <si>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</si>
  <si>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</si>
  <si>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</si>
  <si>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</si>
  <si>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</si>
  <si>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</si>
  <si>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</si>
  <si>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</si>
  <si>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</si>
  <si>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</si>
  <si>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</si>
  <si>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</si>
  <si>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</si>
  <si>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</si>
  <si>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</si>
  <si>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</si>
  <si>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</si>
  <si>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</si>
  <si>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</si>
  <si>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</si>
  <si>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</si>
  <si>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</si>
  <si>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</si>
  <si>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</si>
  <si>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</si>
  <si>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</si>
  <si>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</si>
  <si>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</si>
  <si>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</si>
  <si>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</si>
  <si>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</si>
  <si>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</si>
  <si>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</si>
  <si>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</si>
  <si>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</si>
  <si>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</si>
  <si>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</si>
  <si>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</si>
  <si>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</si>
  <si>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</si>
  <si>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</si>
  <si>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</si>
  <si>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</si>
  <si>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</si>
  <si>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</si>
  <si>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</si>
  <si>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</si>
  <si>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</si>
  <si>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</si>
  <si>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</si>
  <si>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</si>
  <si>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</si>
  <si>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</si>
  <si>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</si>
  <si>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</si>
  <si>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</si>
  <si>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</si>
  <si>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</si>
  <si>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</si>
  <si>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</si>
  <si>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</si>
  <si>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</si>
  <si>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</si>
  <si>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</si>
  <si>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</si>
  <si>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</si>
  <si>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</si>
  <si>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</si>
  <si>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</si>
  <si>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</si>
  <si>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</si>
  <si>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</si>
  <si>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</si>
  <si>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</si>
  <si>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</si>
  <si>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</si>
  <si>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</si>
  <si>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</si>
  <si>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</si>
  <si>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</si>
  <si>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</si>
  <si>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</si>
  <si>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</si>
  <si>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</si>
  <si>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</si>
  <si>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</si>
  <si>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</si>
  <si>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</si>
  <si>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</si>
  <si>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</si>
  <si>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</si>
  <si>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</si>
  <si>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</si>
  <si>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</si>
  <si>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</si>
  <si>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</si>
  <si>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</si>
  <si>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</si>
  <si>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</si>
  <si>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</si>
  <si>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</si>
  <si>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</si>
  <si>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</si>
  <si>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</si>
  <si>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</si>
  <si>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</si>
  <si>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</si>
  <si>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</si>
  <si>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</si>
  <si>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</si>
  <si>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</si>
  <si>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</si>
  <si>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</si>
  <si>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</si>
  <si>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</si>
  <si>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</si>
  <si>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</si>
  <si>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</si>
  <si>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</si>
  <si>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</si>
  <si>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</si>
  <si>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</si>
  <si>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</si>
  <si>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</si>
  <si>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</si>
  <si>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</si>
  <si>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</si>
  <si>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</si>
  <si>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</si>
  <si>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</si>
  <si>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</si>
  <si>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</si>
  <si>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</si>
  <si>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</si>
  <si>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</si>
  <si>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</si>
  <si>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</si>
  <si>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</si>
  <si>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</si>
  <si>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</si>
  <si>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</si>
  <si>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</si>
  <si>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</si>
  <si>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</si>
  <si>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</si>
  <si>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</si>
  <si>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</si>
  <si>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</si>
  <si>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</si>
  <si>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</si>
  <si>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</si>
  <si>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</si>
  <si>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</si>
  <si>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</si>
  <si>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</si>
  <si>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</si>
  <si>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</si>
  <si>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</si>
  <si>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</si>
  <si>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</si>
  <si>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</si>
  <si>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</si>
  <si>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</si>
  <si>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</si>
  <si>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</si>
  <si>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</si>
  <si>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</si>
  <si>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</si>
  <si>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</si>
  <si>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</si>
  <si>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</si>
  <si>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</si>
  <si>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</si>
  <si>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</si>
  <si>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</si>
  <si>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</si>
  <si>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</si>
  <si>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</si>
  <si>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</si>
  <si>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</si>
  <si>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</si>
  <si>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</si>
  <si>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</si>
  <si>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</si>
  <si>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</si>
  <si>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</si>
  <si>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</si>
  <si>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</si>
  <si>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</si>
  <si>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</si>
  <si>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</si>
  <si>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</si>
  <si>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</si>
  <si>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</si>
  <si>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</si>
  <si>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</si>
  <si>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</si>
  <si>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</si>
  <si>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</si>
  <si>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</si>
  <si>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</si>
  <si>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</si>
  <si>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</si>
  <si>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</si>
  <si>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</si>
  <si>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</si>
  <si>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</si>
  <si>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</si>
  <si>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</si>
  <si>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</si>
  <si>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</si>
  <si>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</si>
  <si>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</si>
  <si>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</si>
  <si>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</si>
  <si>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</si>
  <si>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</si>
  <si>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</si>
  <si>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</si>
  <si>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</si>
  <si>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</si>
  <si>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</si>
  <si>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</si>
  <si>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</si>
  <si>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</si>
  <si>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</si>
  <si>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</si>
  <si>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</si>
  <si>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</si>
  <si>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</si>
  <si>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</si>
  <si>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</si>
  <si>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</si>
  <si>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</si>
  <si>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</si>
  <si>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</si>
  <si>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</si>
  <si>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</si>
  <si>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</si>
  <si>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</si>
  <si>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</si>
  <si>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</si>
  <si>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</si>
  <si>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</si>
  <si>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</si>
  <si>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</si>
  <si>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</si>
  <si>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</si>
  <si>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</si>
  <si>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</si>
  <si>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</si>
  <si>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</si>
  <si>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</si>
  <si>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</si>
  <si>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</si>
  <si>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</si>
  <si>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</si>
  <si>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</si>
  <si>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</si>
  <si>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</si>
  <si>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</si>
  <si>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</si>
  <si>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</si>
  <si>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</si>
  <si>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</si>
  <si>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</si>
  <si>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</si>
  <si>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</si>
  <si>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</si>
  <si>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</si>
  <si>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</si>
  <si>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</si>
  <si>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</si>
  <si>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</si>
  <si>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</si>
  <si>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</si>
  <si>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</si>
  <si>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</si>
  <si>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</si>
  <si>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</si>
  <si>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</si>
  <si>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</si>
  <si>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</si>
  <si>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</si>
  <si>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</si>
  <si>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</si>
  <si>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</si>
  <si>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</si>
  <si>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</si>
  <si>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</si>
  <si>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</si>
  <si>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</si>
  <si>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</si>
  <si>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</si>
  <si>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</si>
  <si>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</si>
  <si>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</si>
  <si>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</si>
  <si>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</si>
  <si>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</si>
  <si>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</si>
  <si>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</si>
  <si>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</si>
  <si>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</si>
  <si>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</si>
  <si>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</si>
  <si>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</si>
  <si>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</si>
  <si>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</si>
  <si>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</si>
  <si>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</si>
  <si>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</si>
  <si>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</si>
  <si>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</si>
  <si>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</si>
  <si>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</si>
  <si>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</si>
  <si>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</si>
  <si>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</si>
  <si>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</si>
  <si>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</si>
  <si>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</si>
  <si>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</si>
  <si>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</si>
  <si>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</si>
  <si>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</si>
  <si>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</si>
  <si>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</si>
  <si>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</si>
  <si>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</si>
  <si>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</si>
  <si>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</si>
  <si>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</si>
  <si>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</si>
  <si>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</si>
  <si>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</si>
  <si>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</si>
  <si>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</si>
  <si>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</si>
  <si>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</si>
  <si>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</si>
  <si>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</si>
  <si>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</si>
  <si>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</si>
  <si>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</si>
  <si>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</si>
  <si>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</si>
  <si>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</si>
  <si>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</si>
  <si>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</si>
  <si>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</si>
  <si>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</si>
  <si>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</si>
  <si>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</si>
  <si>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</si>
  <si>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</si>
  <si>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</si>
  <si>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</si>
  <si>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</si>
  <si>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</si>
  <si>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</si>
  <si>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</si>
  <si>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</si>
  <si>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</si>
  <si>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</si>
  <si>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</si>
  <si>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</si>
  <si>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</si>
  <si>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</si>
  <si>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</si>
  <si>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</si>
  <si>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</si>
  <si>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</si>
  <si>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</si>
  <si>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</si>
  <si>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</si>
  <si>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</si>
  <si>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</si>
  <si>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</si>
  <si>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</si>
  <si>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</si>
  <si>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</si>
  <si>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</si>
  <si>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</si>
  <si>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</si>
  <si>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</si>
  <si>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</si>
  <si>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</si>
  <si>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</si>
  <si>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</si>
  <si>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</si>
  <si>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</si>
  <si>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</si>
  <si>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</si>
  <si>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</si>
  <si>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</si>
  <si>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</si>
  <si>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</si>
  <si>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</si>
  <si>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</si>
  <si>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</si>
  <si>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</si>
  <si>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</si>
  <si>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</si>
  <si>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</si>
  <si>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</si>
  <si>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</si>
  <si>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</si>
  <si>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</si>
  <si>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</si>
  <si>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</si>
  <si>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</si>
  <si>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</si>
  <si>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</si>
  <si>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</si>
  <si>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</si>
  <si>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</si>
  <si>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</si>
  <si>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</si>
  <si>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</si>
  <si>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</si>
  <si>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</si>
  <si>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</si>
  <si>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</si>
  <si>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</si>
  <si>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</si>
  <si>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</si>
  <si>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</si>
  <si>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</si>
  <si>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</si>
  <si>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</si>
  <si>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</si>
  <si>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</si>
  <si>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</si>
  <si>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</si>
  <si>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</si>
  <si>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</si>
  <si>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</si>
  <si>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</si>
  <si>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</si>
  <si>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</si>
  <si>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</si>
  <si>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</si>
  <si>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</si>
  <si>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</si>
  <si>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</si>
  <si>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</si>
  <si>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</si>
  <si>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</si>
  <si>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</si>
  <si>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</si>
  <si>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</si>
  <si>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</si>
  <si>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</si>
  <si>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</si>
  <si>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</si>
  <si>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</si>
  <si>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</si>
  <si>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</si>
  <si>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</si>
  <si>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</si>
  <si>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</si>
  <si>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</si>
  <si>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</si>
  <si>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</si>
  <si>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</si>
  <si>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</si>
  <si>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</si>
  <si>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</si>
  <si>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</si>
  <si>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</si>
  <si>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</si>
  <si>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</si>
  <si>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</si>
  <si>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</si>
  <si>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</si>
  <si>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</si>
  <si>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</si>
  <si>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</si>
  <si>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</si>
  <si>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</si>
  <si>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</si>
  <si>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</si>
  <si>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</si>
  <si>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</si>
  <si>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</si>
  <si>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</si>
  <si>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</si>
  <si>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</si>
  <si>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</si>
  <si>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</si>
  <si>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</si>
  <si>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</si>
  <si>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</si>
  <si>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</si>
  <si>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</si>
  <si>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</si>
  <si>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</si>
  <si>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</si>
  <si>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</si>
  <si>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</si>
  <si>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</si>
  <si>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</si>
  <si>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</si>
  <si>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</si>
  <si>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</si>
  <si>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</si>
  <si>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</si>
  <si>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</si>
  <si>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</si>
  <si>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</si>
  <si>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</si>
  <si>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</si>
  <si>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</si>
  <si>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</si>
  <si>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</si>
  <si>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</si>
  <si>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</si>
  <si>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</si>
  <si>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</si>
  <si>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</si>
  <si>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</si>
  <si>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</si>
  <si>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</si>
  <si>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</si>
  <si>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</si>
  <si>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</si>
  <si>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</si>
  <si>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</si>
  <si>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</si>
  <si>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</si>
  <si>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</si>
  <si>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</si>
  <si>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</si>
  <si>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</si>
  <si>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</si>
  <si>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</si>
  <si>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</si>
  <si>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</si>
  <si>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</si>
  <si>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</si>
  <si>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</si>
  <si>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</si>
  <si>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</si>
  <si>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</si>
  <si>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</si>
  <si>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</si>
  <si>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</si>
  <si>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</si>
  <si>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</si>
  <si>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</si>
  <si>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</si>
  <si>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</si>
  <si>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</si>
  <si>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</si>
  <si>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</si>
  <si>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</si>
  <si>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</si>
  <si>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</si>
  <si>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</si>
  <si>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</si>
  <si>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</si>
  <si>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</si>
  <si>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</si>
  <si>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</si>
  <si>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</si>
  <si>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</si>
  <si>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</si>
  <si>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</si>
  <si>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</si>
  <si>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</si>
  <si>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</si>
  <si>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</si>
  <si>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</si>
  <si>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</si>
  <si>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</si>
  <si>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</si>
  <si>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</si>
  <si>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</si>
  <si>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</si>
  <si>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</si>
  <si>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</si>
  <si>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</si>
  <si>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</si>
  <si>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</si>
  <si>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</si>
  <si>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</si>
  <si>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</si>
  <si>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</si>
  <si>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</si>
  <si>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</si>
  <si>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</si>
  <si>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</si>
  <si>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</si>
  <si>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</si>
  <si>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</si>
  <si>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</si>
  <si>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</si>
  <si>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</si>
  <si>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</si>
  <si>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</si>
  <si>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</si>
  <si>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</si>
  <si>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</si>
  <si>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</si>
  <si>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</si>
  <si>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</si>
  <si>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</si>
  <si>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</si>
  <si>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</si>
  <si>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</si>
  <si>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</si>
  <si>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</si>
  <si>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</si>
  <si>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</si>
  <si>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</si>
  <si>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</si>
  <si>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</si>
  <si>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</si>
  <si>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</si>
  <si>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</si>
  <si>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</si>
  <si>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</si>
  <si>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</si>
  <si>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</si>
  <si>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</si>
  <si>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</si>
  <si>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</si>
  <si>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</si>
  <si>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</si>
  <si>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</si>
  <si>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</si>
  <si>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</si>
  <si>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</si>
  <si>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</si>
  <si>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</si>
  <si>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</si>
  <si>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</si>
  <si>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</si>
  <si>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</si>
  <si>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</si>
  <si>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</si>
  <si>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</si>
  <si>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</si>
  <si>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</si>
  <si>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</si>
  <si>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</si>
  <si>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</si>
  <si>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</si>
  <si>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</si>
  <si>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</si>
  <si>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</si>
  <si>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</si>
  <si>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</si>
  <si>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</si>
  <si>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</si>
  <si>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</si>
  <si>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</si>
  <si>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</si>
  <si>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</si>
  <si>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</si>
  <si>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</si>
  <si>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</si>
  <si>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</si>
  <si>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</si>
  <si>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</si>
  <si>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</si>
  <si>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</si>
  <si>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</si>
  <si>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</si>
  <si>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</si>
  <si>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</si>
  <si>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</si>
  <si>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</si>
  <si>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</si>
  <si>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</si>
  <si>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</si>
  <si>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</si>
  <si>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</si>
  <si>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</si>
  <si>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</si>
  <si>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</si>
  <si>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</si>
  <si>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</si>
  <si>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</si>
  <si>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</si>
  <si>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</si>
  <si>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</si>
  <si>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</si>
  <si>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</si>
  <si>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</si>
  <si>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</si>
  <si>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</si>
  <si>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</si>
  <si>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</si>
  <si>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</si>
  <si>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</si>
  <si>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</si>
  <si>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</si>
  <si>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</si>
  <si>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</si>
  <si>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</si>
  <si>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</si>
  <si>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</si>
  <si>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</si>
  <si>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</si>
  <si>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</si>
  <si>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</si>
  <si>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</si>
  <si>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</si>
  <si>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</si>
  <si>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</si>
  <si>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</si>
  <si>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</si>
  <si>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</si>
  <si>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</si>
  <si>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</si>
  <si>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</si>
  <si>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</si>
  <si>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</si>
  <si>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</si>
  <si>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</si>
  <si>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</si>
  <si>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</si>
  <si>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</si>
  <si>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</si>
  <si>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</si>
  <si>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</si>
  <si>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</si>
  <si>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</si>
  <si>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</si>
  <si>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</si>
  <si>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</si>
  <si>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</si>
  <si>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</si>
  <si>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</si>
  <si>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</si>
  <si>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</si>
  <si>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</si>
  <si>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</si>
  <si>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</si>
  <si>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</si>
  <si>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</si>
  <si>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</si>
  <si>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</si>
  <si>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</si>
  <si>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</si>
  <si>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</si>
  <si>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</si>
  <si>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</si>
  <si>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</si>
  <si>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</si>
  <si>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</si>
  <si>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</si>
  <si>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</si>
  <si>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</si>
  <si>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</si>
  <si>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</si>
  <si>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</si>
  <si>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</si>
  <si>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</si>
  <si>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</si>
  <si>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</si>
  <si>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</si>
  <si>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</si>
  <si>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</si>
  <si>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</si>
  <si>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</si>
  <si>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</si>
  <si>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</si>
  <si>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</si>
  <si>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</si>
  <si>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</si>
  <si>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</si>
  <si>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</si>
  <si>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</si>
  <si>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</si>
  <si>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</si>
  <si>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</si>
  <si>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</si>
  <si>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</si>
  <si>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</si>
  <si>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</si>
  <si>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</si>
  <si>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</si>
  <si>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</si>
  <si>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</si>
  <si>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</si>
  <si>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</si>
  <si>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</si>
  <si>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</si>
  <si>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</si>
  <si>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</si>
  <si>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</si>
  <si>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</si>
  <si>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</si>
  <si>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</si>
  <si>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</si>
  <si>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</si>
  <si>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</si>
  <si>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</si>
  <si>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</si>
  <si>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</si>
  <si>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</si>
  <si>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</si>
  <si>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</si>
  <si>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</si>
  <si>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</si>
  <si>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</si>
  <si>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</si>
  <si>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</si>
  <si>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</si>
  <si>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</si>
  <si>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</si>
  <si>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</si>
  <si>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</si>
  <si>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</si>
  <si>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</si>
  <si>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</si>
  <si>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</si>
  <si>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</si>
  <si>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</si>
  <si>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</si>
  <si>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</si>
  <si>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</si>
  <si>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</si>
  <si>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</si>
  <si>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</si>
  <si>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</si>
  <si>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</si>
  <si>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</si>
  <si>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</si>
  <si>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</si>
  <si>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</si>
  <si>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</si>
  <si>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</si>
  <si>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</si>
  <si>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</si>
  <si>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</si>
  <si>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</si>
  <si>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</si>
  <si>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</si>
  <si>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</si>
  <si>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</si>
  <si>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</si>
  <si>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</si>
  <si>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</si>
  <si>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</si>
  <si>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</si>
  <si>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</si>
  <si>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</si>
  <si>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</si>
  <si>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</si>
  <si>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</si>
  <si>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</si>
  <si>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</si>
  <si>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</si>
  <si>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</si>
  <si>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</si>
  <si>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</si>
  <si>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</si>
  <si>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</si>
  <si>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</si>
  <si>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</si>
  <si>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</si>
  <si>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</si>
  <si>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</si>
  <si>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</si>
  <si>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</si>
  <si>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</si>
  <si>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</si>
  <si>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</si>
  <si>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</si>
  <si>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</si>
  <si>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</si>
  <si>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</si>
  <si>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</si>
  <si>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</si>
  <si>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</si>
  <si>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</si>
  <si>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</si>
  <si>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</si>
  <si>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</si>
  <si>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</si>
  <si>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</si>
  <si>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</si>
  <si>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</si>
  <si>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</si>
  <si>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</si>
  <si>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</si>
  <si>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</si>
  <si>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</si>
  <si>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</si>
  <si>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</si>
  <si>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</si>
  <si>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</si>
  <si>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</si>
  <si>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</si>
  <si>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</si>
  <si>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</si>
  <si>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</si>
  <si>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</si>
  <si>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</si>
  <si>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</si>
  <si>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</si>
  <si>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</si>
  <si>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</si>
  <si>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</si>
  <si>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</si>
  <si>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</si>
  <si>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</si>
  <si>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</si>
  <si>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</si>
  <si>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</si>
  <si>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</si>
  <si>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</si>
  <si>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</si>
  <si>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</si>
  <si>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</si>
  <si>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</si>
  <si>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</si>
  <si>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</si>
  <si>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</si>
  <si>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</si>
  <si>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</si>
  <si>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</si>
  <si>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</si>
  <si>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</si>
  <si>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</si>
  <si>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</si>
  <si>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</si>
  <si>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</si>
  <si>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</si>
  <si>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</si>
  <si>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</si>
  <si>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</si>
  <si>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</si>
  <si>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</si>
  <si>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</si>
  <si>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</si>
  <si>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</si>
  <si>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</si>
  <si>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</si>
  <si>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</si>
  <si>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</si>
  <si>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</si>
  <si>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</si>
  <si>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</si>
  <si>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</si>
  <si>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</si>
  <si>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</si>
  <si>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</si>
  <si>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</si>
  <si>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</si>
  <si>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</si>
  <si>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</si>
  <si>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</si>
  <si>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</si>
  <si>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</si>
  <si>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</si>
  <si>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</si>
  <si>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</si>
  <si>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</si>
  <si>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</si>
  <si>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</si>
  <si>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</si>
  <si>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</si>
  <si>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</si>
  <si>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</si>
  <si>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</si>
  <si>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</si>
  <si>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</si>
  <si>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</si>
  <si>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</si>
  <si>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</si>
  <si>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</si>
  <si>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</si>
  <si>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</si>
  <si>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</si>
  <si>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</si>
  <si>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</si>
  <si>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</si>
  <si>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</si>
  <si>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</si>
  <si>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</si>
  <si>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</si>
  <si>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</si>
  <si>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</si>
  <si>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</si>
  <si>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</si>
  <si>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</si>
  <si>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</si>
  <si>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</si>
  <si>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</si>
  <si>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</si>
  <si>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</si>
  <si>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</si>
  <si>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</si>
  <si>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</si>
  <si>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</si>
  <si>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</si>
  <si>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</si>
  <si>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</si>
  <si>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</si>
  <si>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</si>
  <si>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</si>
  <si>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</si>
  <si>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</si>
  <si>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</si>
  <si>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</si>
  <si>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</si>
  <si>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</si>
  <si>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</si>
  <si>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</si>
  <si>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</si>
  <si>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</si>
  <si>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</si>
  <si>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</si>
  <si>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</si>
  <si>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</si>
  <si>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</si>
  <si>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</si>
  <si>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</si>
  <si>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</si>
  <si>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</si>
  <si>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</si>
  <si>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</si>
  <si>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</si>
  <si>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</si>
  <si>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</si>
  <si>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</si>
  <si>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</si>
  <si>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</si>
  <si>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</si>
  <si>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</si>
  <si>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</si>
  <si>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</si>
  <si>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</si>
  <si>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</si>
  <si>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</si>
  <si>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</si>
  <si>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</si>
  <si>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</si>
  <si>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</si>
  <si>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</si>
  <si>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</si>
  <si>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</si>
  <si>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</si>
  <si>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</si>
  <si>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</si>
  <si>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</si>
  <si>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</si>
  <si>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</si>
  <si>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</si>
  <si>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</si>
  <si>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</si>
  <si>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</si>
  <si>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</si>
  <si>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</si>
  <si>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</si>
  <si>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</si>
  <si>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</si>
  <si>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</si>
  <si>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</si>
  <si>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</si>
  <si>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</si>
  <si>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</si>
  <si>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</si>
  <si>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</si>
  <si>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</si>
  <si>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</si>
  <si>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</si>
  <si>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</si>
  <si>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</si>
  <si>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</si>
  <si>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</si>
  <si>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</si>
  <si>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</si>
  <si>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</si>
  <si>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</si>
  <si>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</si>
  <si>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</si>
  <si>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</si>
  <si>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</si>
  <si>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</si>
  <si>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</si>
  <si>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</si>
  <si>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</si>
  <si>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</si>
  <si>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</si>
  <si>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</si>
  <si>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</si>
  <si>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</si>
  <si>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</si>
  <si>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</si>
  <si>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</si>
  <si>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</si>
  <si>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</si>
  <si>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</si>
  <si>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</si>
  <si>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</si>
  <si>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</si>
  <si>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</si>
  <si>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</si>
  <si>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</si>
  <si>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</si>
  <si>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</si>
  <si>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</si>
  <si>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</si>
  <si>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</si>
  <si>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</si>
  <si>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</si>
  <si>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</si>
  <si>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</si>
  <si>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</si>
  <si>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</si>
  <si>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</si>
  <si>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</si>
  <si>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</si>
  <si>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</si>
  <si>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</si>
  <si>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</si>
  <si>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</si>
  <si>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</si>
  <si>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</si>
  <si>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</si>
  <si>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</si>
  <si>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</si>
  <si>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</si>
  <si>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</si>
  <si>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</si>
  <si>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</si>
  <si>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</si>
  <si>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</si>
  <si>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</si>
  <si>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</si>
  <si>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</si>
  <si>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</si>
  <si>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</si>
  <si>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</si>
  <si>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</si>
  <si>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</si>
  <si>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</si>
  <si>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</si>
  <si>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</si>
  <si>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</si>
  <si>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</si>
  <si>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</si>
  <si>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</si>
  <si>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</si>
  <si>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</si>
  <si>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</si>
  <si>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</si>
  <si>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</si>
  <si>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</si>
  <si>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</si>
  <si>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</si>
  <si>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</si>
  <si>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</si>
  <si>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</si>
  <si>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</si>
  <si>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</si>
  <si>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</si>
  <si>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</si>
  <si>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</si>
  <si>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</si>
  <si>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</si>
  <si>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</si>
  <si>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</si>
  <si>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</si>
  <si>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</si>
  <si>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</si>
  <si>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</si>
  <si>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</si>
  <si>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</si>
  <si>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</si>
  <si>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</si>
  <si>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</si>
  <si>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</si>
  <si>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</si>
  <si>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</si>
  <si>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</si>
  <si>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</si>
  <si>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</si>
  <si>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</si>
  <si>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</si>
  <si>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</si>
  <si>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</si>
  <si>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</si>
  <si>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</si>
  <si>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</si>
  <si>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</si>
  <si>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</si>
  <si>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</si>
  <si>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</si>
  <si>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</si>
  <si>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</si>
  <si>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</si>
  <si>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</si>
  <si>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</si>
  <si>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</si>
  <si>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</si>
  <si>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</si>
  <si>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</si>
  <si>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</si>
  <si>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</si>
  <si>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</si>
  <si>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</si>
  <si>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</si>
  <si>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</si>
  <si>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</si>
  <si>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</si>
  <si>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</si>
  <si>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</si>
  <si>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</si>
  <si>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</si>
  <si>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</si>
  <si>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</si>
  <si>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</si>
  <si>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</si>
  <si>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</si>
  <si>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</si>
  <si>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</si>
  <si>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</si>
  <si>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</si>
  <si>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</si>
  <si>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</si>
  <si>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</si>
  <si>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</si>
  <si>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</si>
  <si>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</si>
  <si>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</si>
  <si>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</si>
  <si>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</si>
  <si>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</si>
  <si>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</si>
  <si>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</si>
  <si>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</si>
  <si>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</si>
  <si>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</si>
  <si>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</si>
  <si>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</si>
  <si>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</si>
  <si>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</si>
  <si>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</si>
  <si>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</si>
  <si>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</si>
  <si>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</si>
  <si>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</si>
  <si>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</si>
  <si>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</si>
  <si>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</si>
  <si>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</si>
  <si>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</si>
  <si>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</si>
  <si>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</si>
  <si>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</si>
  <si>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</si>
  <si>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</si>
  <si>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</si>
  <si>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</si>
  <si>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</si>
  <si>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</si>
  <si>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</si>
  <si>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</si>
  <si>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</si>
  <si>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</si>
  <si>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</si>
  <si>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</si>
  <si>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</si>
  <si>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</si>
  <si>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</si>
  <si>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</si>
  <si>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</si>
  <si>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</si>
  <si>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</si>
  <si>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</si>
  <si>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</si>
  <si>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</si>
  <si>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</si>
  <si>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</si>
  <si>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</si>
  <si>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</si>
  <si>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</si>
  <si>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</si>
  <si>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</si>
  <si>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</si>
  <si>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</si>
  <si>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</si>
  <si>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</si>
  <si>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</si>
  <si>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</si>
  <si>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</si>
  <si>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</si>
  <si>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</si>
  <si>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</si>
  <si>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</si>
  <si>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</si>
  <si>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</si>
  <si>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</si>
  <si>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</si>
  <si>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</si>
  <si>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</si>
  <si>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</si>
  <si>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</si>
  <si>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</si>
  <si>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</si>
  <si>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</si>
  <si>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</si>
  <si>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</si>
  <si>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</si>
  <si>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</si>
  <si>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</si>
  <si>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</si>
  <si>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</si>
  <si>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</si>
  <si>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</si>
  <si>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</si>
  <si>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</si>
  <si>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</si>
  <si>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</si>
  <si>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</si>
  <si>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</si>
  <si>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</si>
  <si>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</si>
  <si>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</si>
  <si>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</si>
  <si>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</si>
  <si>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</si>
  <si>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</si>
  <si>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</si>
  <si>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</si>
  <si>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</si>
  <si>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</si>
  <si>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</si>
  <si>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</si>
  <si>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</si>
  <si>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</si>
  <si>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</si>
  <si>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</si>
  <si>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</si>
  <si>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</si>
  <si>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</si>
  <si>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</si>
  <si>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</si>
  <si>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</si>
  <si>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</si>
  <si>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</si>
  <si>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</si>
  <si>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</si>
  <si>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</si>
  <si>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</si>
  <si>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</si>
  <si>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</si>
  <si>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</si>
  <si>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</si>
  <si>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</si>
  <si>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</si>
  <si>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</si>
  <si>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</si>
  <si>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</si>
  <si>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</si>
  <si>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</si>
  <si>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</si>
  <si>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</si>
  <si>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</si>
  <si>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</si>
  <si>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</si>
  <si>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</si>
  <si>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</si>
  <si>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</si>
  <si>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</si>
  <si>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</si>
  <si>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</si>
  <si>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</si>
  <si>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</si>
  <si>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</si>
  <si>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</si>
  <si>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</si>
  <si>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</si>
  <si>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</si>
  <si>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</si>
  <si>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</si>
  <si>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</si>
  <si>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</si>
  <si>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</si>
  <si>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</si>
  <si>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</si>
  <si>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</si>
  <si>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</si>
  <si>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</si>
  <si>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</si>
  <si>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</si>
  <si>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</si>
  <si>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</si>
  <si>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</si>
  <si>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</si>
  <si>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</si>
  <si>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</si>
  <si>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</si>
  <si>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</si>
  <si>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</si>
  <si>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</si>
  <si>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</si>
  <si>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</si>
  <si>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</si>
  <si>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</si>
  <si>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</si>
  <si>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</si>
  <si>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</si>
  <si>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</si>
  <si>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</si>
  <si>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</si>
  <si>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</si>
  <si>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</si>
  <si>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</si>
  <si>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</si>
  <si>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</si>
  <si>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</si>
  <si>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</si>
  <si>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</si>
  <si>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</si>
  <si>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</si>
  <si>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</si>
  <si>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</si>
  <si>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</si>
  <si>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</si>
  <si>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</si>
  <si>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</si>
  <si>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</si>
  <si>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</si>
  <si>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</si>
  <si>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</si>
  <si>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</si>
  <si>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</si>
  <si>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</si>
  <si>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</si>
  <si>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</si>
  <si>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</si>
  <si>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</si>
  <si>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</si>
  <si>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</si>
  <si>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</si>
  <si>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</si>
  <si>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</si>
  <si>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</si>
  <si>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</si>
  <si>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</si>
  <si>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</si>
  <si>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</si>
  <si>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</si>
  <si>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</si>
  <si>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</si>
  <si>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</si>
  <si>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</si>
  <si>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</si>
  <si>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</si>
  <si>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</si>
  <si>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</si>
  <si>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</si>
  <si>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</si>
  <si>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</si>
  <si>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</si>
  <si>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</si>
  <si>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</si>
  <si>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</si>
  <si>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</si>
  <si>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</si>
  <si>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</si>
  <si>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</si>
  <si>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</si>
  <si>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</si>
  <si>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</si>
  <si>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</si>
  <si>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</si>
  <si>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</si>
  <si>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</si>
  <si>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</si>
  <si>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</si>
  <si>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</si>
  <si>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</si>
  <si>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</si>
  <si>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</si>
  <si>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</si>
  <si>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</si>
  <si>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</si>
  <si>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</si>
  <si>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</si>
  <si>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</si>
  <si>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</si>
  <si>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</si>
  <si>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</si>
  <si>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</si>
  <si>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</si>
  <si>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</si>
  <si>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</si>
  <si>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</si>
  <si>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</si>
  <si>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</si>
  <si>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</si>
  <si>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</si>
  <si>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</si>
  <si>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</si>
  <si>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</si>
  <si>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</si>
  <si>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</si>
  <si>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</si>
  <si>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</si>
  <si>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</si>
  <si>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</si>
  <si>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</si>
  <si>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</si>
  <si>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</si>
  <si>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</si>
  <si>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</si>
  <si>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</si>
  <si>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</si>
  <si>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</si>
  <si>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</si>
  <si>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</si>
  <si>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</si>
  <si>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</si>
  <si>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</si>
  <si>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</si>
  <si>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</si>
  <si>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</si>
  <si>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</si>
  <si>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</si>
  <si>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</si>
  <si>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</si>
  <si>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</si>
  <si>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</si>
  <si>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</si>
  <si>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</si>
  <si>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</si>
  <si>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</si>
  <si>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</si>
  <si>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</si>
  <si>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</si>
  <si>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</si>
  <si>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</si>
  <si>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</si>
  <si>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</si>
  <si>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</si>
  <si>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</si>
  <si>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</si>
  <si>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</si>
  <si>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</si>
  <si>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</si>
  <si>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</si>
  <si>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</si>
  <si>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</si>
  <si>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</si>
  <si>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</si>
  <si>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</si>
  <si>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</si>
  <si>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</si>
  <si>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</si>
  <si>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</si>
  <si>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</si>
  <si>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</si>
  <si>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</si>
  <si>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</si>
  <si>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</si>
  <si>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</si>
  <si>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</si>
  <si>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</si>
  <si>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</si>
  <si>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</si>
  <si>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</si>
  <si>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</si>
  <si>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</si>
  <si>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</si>
  <si>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</si>
  <si>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</si>
  <si>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</si>
  <si>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</si>
  <si>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</si>
  <si>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</si>
  <si>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</si>
  <si>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</si>
  <si>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</si>
  <si>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</si>
  <si>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</si>
  <si>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</si>
  <si>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</si>
  <si>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</si>
  <si>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</si>
  <si>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</si>
  <si>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</si>
  <si>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</si>
  <si>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</si>
  <si>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</si>
  <si>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</si>
  <si>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</si>
  <si>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</si>
  <si>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</si>
  <si>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</si>
  <si>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</si>
  <si>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</si>
  <si>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</si>
  <si>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</si>
  <si>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</si>
  <si>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</si>
  <si>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</si>
  <si>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</si>
  <si>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</si>
  <si>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</si>
  <si>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</si>
  <si>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</si>
  <si>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</si>
  <si>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</si>
  <si>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</si>
  <si>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</si>
  <si>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</si>
  <si>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</si>
  <si>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</si>
  <si>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</si>
  <si>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</si>
  <si>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</si>
  <si>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</si>
  <si>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Coilplus, Inc.</t>
  </si>
  <si>
    <t>6250 North River Road Ste 6050, Rosemont, Ill.</t>
  </si>
  <si>
    <t>Brad Bullard</t>
  </si>
  <si>
    <t>bbullard@coilplus.com</t>
  </si>
  <si>
    <t>3362028387</t>
  </si>
  <si>
    <t>GM Safety</t>
  </si>
  <si>
    <t>www.coilplus.com</t>
  </si>
  <si>
    <t>60 939 1800</t>
  </si>
  <si>
    <t>DUNS</t>
  </si>
  <si>
    <t>Ton declard appropriate due diligence with regards to public disclosure and compliance with legal and ethical requirements of SEC rule known as "Conflict Minerals".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</si>
</sst>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bbullard@coilplu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coilplus.com/" TargetMode="External"/><Relationship Id="rId4" Type="http://schemas.openxmlformats.org/officeDocument/2006/relationships/hyperlink" Target="mailto:bbullard@coilplu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ht="13.2">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399999999999999">
      <c r="A13" s="299"/>
      <c r="B13" s="2">
        <v>1</v>
      </c>
      <c r="C13" s="27" t="s">
        <v>1084</v>
      </c>
      <c r="D13" s="28" t="s">
        <v>872</v>
      </c>
      <c r="E13" s="163" t="s">
        <v>849</v>
      </c>
      <c r="F13" s="163"/>
      <c r="G13" s="25"/>
    </row>
    <row r="14" spans="1:7" ht="30.6">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55" customHeight="1">
      <c r="A29" s="299"/>
      <c r="B29" s="312"/>
      <c r="C29" s="306"/>
      <c r="D29" s="309"/>
      <c r="E29" s="297"/>
      <c r="F29" s="165" t="s">
        <v>61</v>
      </c>
      <c r="G29" s="25"/>
    </row>
    <row r="30" spans="1:7" ht="62.5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12.2">
      <c r="A36" s="299"/>
      <c r="B36" s="313"/>
      <c r="C36" s="307"/>
      <c r="D36" s="310"/>
      <c r="E36" s="298"/>
      <c r="F36" s="166" t="s">
        <v>69</v>
      </c>
      <c r="G36" s="25"/>
    </row>
    <row r="37" spans="1:7" ht="102">
      <c r="A37" s="299"/>
      <c r="B37" s="141">
        <v>3.01</v>
      </c>
      <c r="C37" s="142" t="s">
        <v>70</v>
      </c>
      <c r="D37" s="28" t="s">
        <v>2251</v>
      </c>
      <c r="E37" s="167" t="s">
        <v>1323</v>
      </c>
      <c r="F37" s="168" t="s">
        <v>1427</v>
      </c>
      <c r="G37" s="25"/>
    </row>
    <row r="38" spans="1:7" ht="81.599999999999994">
      <c r="A38" s="299"/>
      <c r="B38" s="141">
        <v>3.02</v>
      </c>
      <c r="C38" s="142" t="s">
        <v>1356</v>
      </c>
      <c r="D38" s="28" t="s">
        <v>2252</v>
      </c>
      <c r="E38" s="167" t="s">
        <v>1371</v>
      </c>
      <c r="F38" s="168" t="s">
        <v>1428</v>
      </c>
      <c r="G38" s="25"/>
    </row>
    <row r="39" spans="1:7" ht="81.599999999999994">
      <c r="A39" s="299"/>
      <c r="B39" s="150">
        <v>4</v>
      </c>
      <c r="C39" s="149" t="s">
        <v>1524</v>
      </c>
      <c r="D39" s="28" t="s">
        <v>2253</v>
      </c>
      <c r="E39" s="27" t="s">
        <v>2198</v>
      </c>
      <c r="F39" s="27" t="s">
        <v>1525</v>
      </c>
      <c r="G39" s="25"/>
    </row>
    <row r="40" spans="1:7" ht="40.799999999999997">
      <c r="A40" s="299"/>
      <c r="B40" s="141">
        <v>4.01</v>
      </c>
      <c r="C40" s="149" t="s">
        <v>1524</v>
      </c>
      <c r="D40" s="28" t="s">
        <v>2255</v>
      </c>
      <c r="E40" s="27" t="s">
        <v>2210</v>
      </c>
      <c r="F40" s="27" t="s">
        <v>2214</v>
      </c>
      <c r="G40" s="25"/>
    </row>
    <row r="41" spans="1:7" ht="40.799999999999997">
      <c r="A41" s="299"/>
      <c r="B41" s="141" t="s">
        <v>2242</v>
      </c>
      <c r="C41" s="149" t="s">
        <v>1524</v>
      </c>
      <c r="D41" s="28" t="s">
        <v>2254</v>
      </c>
      <c r="E41" s="27" t="s">
        <v>2245</v>
      </c>
      <c r="F41" s="27" t="s">
        <v>2243</v>
      </c>
      <c r="G41" s="25"/>
    </row>
    <row r="42" spans="1:7" ht="40.799999999999997">
      <c r="A42" s="299"/>
      <c r="B42" s="141" t="s">
        <v>2276</v>
      </c>
      <c r="C42" s="149" t="s">
        <v>1524</v>
      </c>
      <c r="D42" s="28" t="s">
        <v>2281</v>
      </c>
      <c r="E42" s="27" t="s">
        <v>2244</v>
      </c>
      <c r="F42" s="27" t="s">
        <v>2277</v>
      </c>
      <c r="G42" s="25"/>
    </row>
    <row r="43" spans="1:7" ht="112.2">
      <c r="A43" s="299"/>
      <c r="B43" s="160">
        <v>4.0999999999999996</v>
      </c>
      <c r="C43" s="149" t="s">
        <v>2280</v>
      </c>
      <c r="D43" s="161">
        <v>42867</v>
      </c>
      <c r="E43" s="169" t="s">
        <v>2283</v>
      </c>
      <c r="F43" s="27" t="s">
        <v>2282</v>
      </c>
      <c r="G43" s="25"/>
    </row>
    <row r="44" spans="1:7" ht="71.400000000000006">
      <c r="A44" s="299"/>
      <c r="B44" s="160">
        <v>4.2</v>
      </c>
      <c r="C44" s="149" t="s">
        <v>2280</v>
      </c>
      <c r="D44" s="161">
        <v>42704</v>
      </c>
      <c r="E44" s="169" t="s">
        <v>2479</v>
      </c>
      <c r="F44" s="27" t="s">
        <v>2454</v>
      </c>
      <c r="G44" s="25"/>
    </row>
    <row r="45" spans="1:7" ht="132.6">
      <c r="A45" s="299"/>
      <c r="B45" s="202">
        <v>5</v>
      </c>
      <c r="C45" s="149" t="s">
        <v>2280</v>
      </c>
      <c r="D45" s="161">
        <v>42867</v>
      </c>
      <c r="E45" s="169" t="s">
        <v>12705</v>
      </c>
      <c r="F45" s="27" t="s">
        <v>12427</v>
      </c>
      <c r="G45" s="25"/>
    </row>
    <row r="46" spans="1:7" ht="30.6">
      <c r="A46" s="299"/>
      <c r="B46" s="160">
        <v>5.01</v>
      </c>
      <c r="C46" s="149" t="s">
        <v>2280</v>
      </c>
      <c r="D46" s="161">
        <v>42907</v>
      </c>
      <c r="E46" s="169" t="s">
        <v>15521</v>
      </c>
      <c r="F46" s="27" t="s">
        <v>12427</v>
      </c>
      <c r="G46" s="25"/>
    </row>
    <row r="47" spans="1:7" ht="61.2">
      <c r="A47" s="299"/>
      <c r="B47" s="160">
        <v>5.0999999999999996</v>
      </c>
      <c r="C47" s="149" t="s">
        <v>2280</v>
      </c>
      <c r="D47" s="161">
        <v>43070</v>
      </c>
      <c r="E47" s="169" t="s">
        <v>12915</v>
      </c>
      <c r="F47" s="27" t="s">
        <v>12916</v>
      </c>
      <c r="G47" s="25"/>
    </row>
    <row r="48" spans="1:7" ht="51">
      <c r="A48" s="299"/>
      <c r="B48" s="160">
        <v>5.1100000000000003</v>
      </c>
      <c r="C48" s="149" t="s">
        <v>13152</v>
      </c>
      <c r="D48" s="161">
        <v>43217</v>
      </c>
      <c r="E48" s="169" t="s">
        <v>13278</v>
      </c>
      <c r="F48" s="27" t="s">
        <v>13186</v>
      </c>
      <c r="G48" s="25"/>
    </row>
    <row r="49" spans="1:7" ht="51">
      <c r="A49" s="299"/>
      <c r="B49" s="160">
        <v>5.12</v>
      </c>
      <c r="C49" s="149" t="s">
        <v>13152</v>
      </c>
      <c r="D49" s="161">
        <v>43581</v>
      </c>
      <c r="E49" s="169" t="s">
        <v>13278</v>
      </c>
      <c r="F49" s="27" t="s">
        <v>13832</v>
      </c>
      <c r="G49" s="25"/>
    </row>
    <row r="50" spans="1:7" ht="71.400000000000006">
      <c r="A50" s="299"/>
      <c r="B50" s="202">
        <v>6</v>
      </c>
      <c r="C50" s="149" t="s">
        <v>13152</v>
      </c>
      <c r="D50" s="161">
        <v>43964</v>
      </c>
      <c r="E50" s="169" t="s">
        <v>14048</v>
      </c>
      <c r="F50" s="27" t="s">
        <v>13835</v>
      </c>
      <c r="G50" s="25"/>
    </row>
    <row r="51" spans="1:7" ht="40.799999999999997">
      <c r="A51" s="299"/>
      <c r="B51" s="160">
        <v>6.01</v>
      </c>
      <c r="C51" s="149" t="s">
        <v>13152</v>
      </c>
      <c r="D51" s="161">
        <v>43970</v>
      </c>
      <c r="E51" s="169" t="s">
        <v>15522</v>
      </c>
      <c r="F51" s="169" t="s">
        <v>13835</v>
      </c>
      <c r="G51" s="25"/>
    </row>
    <row r="52" spans="1:7" ht="40.799999999999997">
      <c r="A52" s="299"/>
      <c r="B52" s="160">
        <v>6.1</v>
      </c>
      <c r="C52" s="149" t="s">
        <v>13152</v>
      </c>
      <c r="D52" s="161">
        <v>44314</v>
      </c>
      <c r="E52" s="169" t="s">
        <v>15514</v>
      </c>
      <c r="F52" s="169" t="s">
        <v>15043</v>
      </c>
      <c r="G52" s="25"/>
    </row>
    <row r="53" spans="1:7" ht="40.799999999999997">
      <c r="A53" s="299"/>
      <c r="B53" s="160">
        <v>6.2</v>
      </c>
      <c r="C53" s="149" t="s">
        <v>13152</v>
      </c>
      <c r="D53" s="161">
        <v>44678</v>
      </c>
      <c r="E53" s="169" t="s">
        <v>15514</v>
      </c>
      <c r="F53" s="169" t="s">
        <v>15513</v>
      </c>
      <c r="G53" s="25"/>
    </row>
    <row r="54" spans="1:7" ht="40.799999999999997">
      <c r="A54" s="299"/>
      <c r="B54" s="160">
        <v>6.21</v>
      </c>
      <c r="C54" s="149" t="s">
        <v>13152</v>
      </c>
      <c r="D54" s="161">
        <v>44687</v>
      </c>
      <c r="E54" s="169" t="s">
        <v>15523</v>
      </c>
      <c r="F54" s="169" t="s">
        <v>15513</v>
      </c>
      <c r="G54" s="25"/>
    </row>
    <row r="55" spans="1:7" ht="40.799999999999997">
      <c r="A55" s="299"/>
      <c r="B55" s="160">
        <v>6.22</v>
      </c>
      <c r="C55" s="149" t="s">
        <v>13152</v>
      </c>
      <c r="D55" s="275">
        <v>44692</v>
      </c>
      <c r="E55" s="169" t="s">
        <v>15522</v>
      </c>
      <c r="F55" s="169" t="s">
        <v>15513</v>
      </c>
      <c r="G55" s="25"/>
    </row>
    <row r="56" spans="1:7" ht="51">
      <c r="A56" s="299"/>
      <c r="B56" s="202">
        <v>6.3</v>
      </c>
      <c r="C56" s="149" t="s">
        <v>13152</v>
      </c>
      <c r="D56" s="275">
        <v>45051</v>
      </c>
      <c r="E56" s="169" t="s">
        <v>15790</v>
      </c>
      <c r="F56" s="169" t="s">
        <v>15571</v>
      </c>
      <c r="G56" s="25"/>
    </row>
    <row r="57" spans="1:7" ht="40.799999999999997">
      <c r="A57" s="299"/>
      <c r="B57" s="160">
        <v>6.31</v>
      </c>
      <c r="C57" s="149" t="s">
        <v>13152</v>
      </c>
      <c r="D57" s="275">
        <v>45072</v>
      </c>
      <c r="E57" s="169" t="s">
        <v>15792</v>
      </c>
      <c r="F57" s="169" t="s">
        <v>15571</v>
      </c>
      <c r="G57" s="25"/>
    </row>
    <row r="58" spans="1:7" ht="13.2" thickBot="1">
      <c r="A58" s="300"/>
      <c r="B58" s="301" t="str">
        <f ca="1">OFFSET(L!$C$1,MATCH("General"&amp;"Cpy",L!$A:$A,0)-1,SL,,)</f>
        <v>© 2023 Responsible Minerals Initiative. All rights reserved.</v>
      </c>
      <c r="C58" s="301"/>
      <c r="D58" s="301"/>
      <c r="E58" s="301"/>
      <c r="F58" s="301"/>
      <c r="G58" s="26"/>
    </row>
    <row r="59" spans="1:7" ht="13.2"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FA8CE51-D5E6-4A61-860F-E643A7D10BC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E53D5AF8-83CE-4136-97FE-175D2B359E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2.4">
      <c r="A2" s="105" t="str">
        <f ca="1">OFFSET(L!$C$1,MATCH("Instructions"&amp;ADDRESS(ROW(),COLUMN(),4),L!$A:$A,0)-1,SL,,)</f>
        <v>Introduction</v>
      </c>
      <c r="B2" s="100" t="s">
        <v>1299</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6.2">
      <c r="A5" s="106"/>
      <c r="B5" s="100"/>
    </row>
    <row r="6" spans="1:2" ht="32.4">
      <c r="A6" s="105" t="str">
        <f ca="1">OFFSET(L!$C$1,MATCH("Instructions"&amp;ADDRESS(ROW(),COLUMN(),4),L!$A:$A,0)-1,SL,,)</f>
        <v>Instructions for completing Company Information questions (rows 8 - 22).
Provide comments in ENGLISH only</v>
      </c>
      <c r="B6" s="100" t="s">
        <v>1299</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1299</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1299</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2.4">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6.2">
      <c r="A47" s="106"/>
      <c r="B47" s="100"/>
    </row>
    <row r="48" spans="1:2" ht="32.4">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4.8">
      <c r="A58" s="102" t="str">
        <f ca="1">OFFSET(L!$C$1,MATCH("Instructions"&amp;ADDRESS(ROW(),COLUMN(),4),L!$A:$A,0)-1,SL,,)</f>
        <v>8. Smelter Street -  Provide the street name on which the smelter is located. This field is optional.</v>
      </c>
      <c r="B58" s="100" t="s">
        <v>1298</v>
      </c>
    </row>
    <row r="59" spans="1:2" ht="32.4">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2.4">
      <c r="A74" s="102"/>
      <c r="B74" s="100" t="s">
        <v>441</v>
      </c>
    </row>
    <row r="75" spans="1:2" ht="16.2">
      <c r="A75" s="102" t="str">
        <f ca="1">OFFSET(L!$C$1,MATCH("General"&amp;"Cpy",L!$A:$A,0)-1,SL,,)</f>
        <v>© 2023 Responsible Minerals Initiative. All rights reserved.</v>
      </c>
      <c r="B75" s="101"/>
    </row>
    <row r="76" spans="1:2" ht="16.2">
      <c r="A76" s="103" t="s">
        <v>1031</v>
      </c>
      <c r="B76" s="101"/>
    </row>
    <row r="77" spans="1:2" ht="16.8"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8.6">
      <c r="A10" s="74"/>
      <c r="B10" s="63" t="str">
        <f ca="1">OFFSET(L!$C$1,MATCH("Definitions"&amp;ADDRESS(ROW(),COLUMN(),4),L!$A:$A,0)-1,SL,,)</f>
        <v>DRC</v>
      </c>
      <c r="C10" s="63" t="str">
        <f ca="1">OFFSET(L!$C$1,MATCH("Definitions"&amp;ADDRESS(ROW(),COLUMN(),4),L!$A:$A,0)-1,SL,,)</f>
        <v>Democratic Republic of Congo</v>
      </c>
      <c r="D10" s="321"/>
      <c r="E10" s="100" t="s">
        <v>1307</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2023 Responsible Minerals Initiative. All rights reserved.</v>
      </c>
      <c r="C32" s="320"/>
      <c r="D32" s="321"/>
      <c r="E32" s="100"/>
    </row>
    <row r="33" spans="1:4" ht="13.2" thickBot="1">
      <c r="A33" s="75"/>
      <c r="B33" s="153"/>
      <c r="C33" s="153"/>
      <c r="D33" s="322"/>
    </row>
    <row r="34" spans="1:4" ht="13.2"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10" sqref="D10:J10"/>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3" width="9.1796875" hidden="1" customWidth="1"/>
    <col min="24" max="24" width="9.1796875"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15804</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15802</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15803</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15796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45107</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488</v>
      </c>
      <c r="E77" s="327"/>
      <c r="F77" s="57"/>
      <c r="G77" s="354" t="s">
        <v>15801</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 hidden="1">
      <c r="B98" s="56" t="s">
        <v>490</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2480</v>
      </c>
      <c r="D100" s="282" t="str">
        <f>IF(AND(OR($D$27="Yes",$D$27=""),OR($D$33="Yes",$D$33="")),"No","")</f>
        <v/>
      </c>
      <c r="E100" s="282" t="str">
        <f>IF(AND(OR($D$26="Yes",$D$26=""),OR($D$32="Yes",$D$32="")),"50% or less","")</f>
        <v/>
      </c>
      <c r="G100" s="282" t="str">
        <f>IF(OR($D$28="Yes",$D$28=""),"Yes","")</f>
        <v/>
      </c>
    </row>
    <row r="101" spans="2:7" ht="15" hidden="1">
      <c r="B101" s="236" t="s">
        <v>2481</v>
      </c>
      <c r="D101" s="282" t="str">
        <f>IF(AND(OR($D$27="Yes",$D$27=""),OR($D$33="Yes",$D$33="")),"Unknown","")</f>
        <v/>
      </c>
      <c r="E101" s="282" t="str">
        <f>IF(AND(OR($D$26="Yes",$D$26=""),OR($D$32="Yes",$D$32="")),"None","")</f>
        <v/>
      </c>
      <c r="G101" s="282" t="str">
        <f>IF(OR($D$28="Yes",$D$28=""),"No","")</f>
        <v/>
      </c>
    </row>
    <row r="102" spans="2:7" ht="15" hidden="1">
      <c r="B102" s="236" t="s">
        <v>2482</v>
      </c>
      <c r="D102" s="282" t="str">
        <f>IF(AND(OR($D$28="Yes",$D$28=""),OR($D$34="Yes",$D$34="")),"Yes","")</f>
        <v/>
      </c>
      <c r="E102" s="282" t="str">
        <f>IF(AND(OR($D$27="Yes",$D$27=""),OR($D$33="Yes",$D$33="")),"100%","")</f>
        <v/>
      </c>
      <c r="G102" s="282" t="str">
        <f>IF(OR($D$29="Yes",$D$29=""),"Yes","")</f>
        <v/>
      </c>
    </row>
    <row r="103" spans="2:7" ht="15" hidden="1">
      <c r="B103" s="236" t="s">
        <v>2483</v>
      </c>
      <c r="D103" s="282" t="str">
        <f>IF(AND(OR($D$28="Yes",$D$28=""),OR($D$34="Yes",$D$34="")),"No","")</f>
        <v/>
      </c>
      <c r="E103" s="282" t="str">
        <f>IF(AND(OR($D$27="Yes",$D$27=""),OR($D$33="Yes",$D$33="")),"Greater than 90%","")</f>
        <v/>
      </c>
      <c r="G103" s="282" t="str">
        <f>IF(OR($D$29="Yes",$D$29=""),"No","")</f>
        <v/>
      </c>
    </row>
    <row r="104" spans="2:7" ht="15" hidden="1">
      <c r="B104" s="236" t="s">
        <v>491</v>
      </c>
      <c r="D104" s="282" t="str">
        <f>IF(AND(OR($D$28="Yes",$D$28=""),OR($D$34="Yes",$D$34="")),"Unknown","")</f>
        <v/>
      </c>
      <c r="E104" s="282" t="str">
        <f>IF(AND(OR($D$27="Yes",$D$27=""),OR($D$33="Yes",$D$33="")),"Greater than 75%","")</f>
        <v/>
      </c>
    </row>
    <row r="105" spans="2:7" ht="15" hidden="1">
      <c r="B105" s="236" t="s">
        <v>14982</v>
      </c>
      <c r="D105" s="282" t="str">
        <f>IF(AND(OR($D$29="Yes",$D$29=""),OR($D$35="Yes",$D$35="")),"Yes","")</f>
        <v/>
      </c>
      <c r="E105" s="282" t="str">
        <f>IF(AND(OR($D$27="Yes",$D$27=""),OR($D$33="Yes",$D$33="")),"Greater than 50%","")</f>
        <v/>
      </c>
    </row>
    <row r="106" spans="2:7" ht="15" hidden="1">
      <c r="B106" s="236" t="s">
        <v>12394</v>
      </c>
      <c r="D106" s="282" t="str">
        <f>IF(AND(OR($D$29="Yes",$D$29=""),OR($D$35="Yes",$D$35="")),"No","")</f>
        <v/>
      </c>
      <c r="E106" s="282" t="str">
        <f>IF(AND(OR($D$27="Yes",$D$27=""),OR($D$33="Yes",$D$33="")),"50% or less","")</f>
        <v/>
      </c>
    </row>
    <row r="107" spans="2:7" ht="15" hidden="1">
      <c r="B107" s="236" t="s">
        <v>489</v>
      </c>
      <c r="D107" s="282" t="str">
        <f>IF(AND(OR($D$29="Yes",$D$29=""),OR($D$35="Yes",$D$35="")),"Unknown","")</f>
        <v/>
      </c>
      <c r="E107" s="282" t="str">
        <f>IF(AND(OR($D$27="Yes",$D$27=""),OR($D$33="Yes",$D$33="")),"None","")</f>
        <v/>
      </c>
    </row>
    <row r="108" spans="2:7" ht="15" hidden="1">
      <c r="B108" s="236" t="s">
        <v>13974</v>
      </c>
      <c r="E108" s="282" t="str">
        <f>IF(AND(OR($D$28="Yes",$D$28=""),OR($D$34="Yes",$D$34="")),"100%","")</f>
        <v/>
      </c>
    </row>
    <row r="109" spans="2:7" ht="15" hidden="1">
      <c r="B109" s="236" t="s">
        <v>13976</v>
      </c>
      <c r="E109" s="282" t="str">
        <f>IF(AND(OR($D$28="Yes",$D$28=""),OR($D$34="Yes",$D$34="")),"Greater than 90%","")</f>
        <v/>
      </c>
    </row>
    <row r="110" spans="2:7" ht="15" hidden="1">
      <c r="B110" s="236" t="s">
        <v>13977</v>
      </c>
      <c r="E110" s="282" t="str">
        <f>IF(AND(OR($D$28="Yes",$D$28=""),OR($D$34="Yes",$D$34="")),"Greater than 75%","")</f>
        <v/>
      </c>
    </row>
    <row r="111" spans="2:7" ht="1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A615E92B-9694-45DA-B194-BF59D4B5A897}"/>
    <hyperlink ref="D20" r:id="rId4" xr:uid="{9EF4F7FB-3DFD-4206-8CC1-26CCEEC7B563}"/>
    <hyperlink ref="G77" r:id="rId5" xr:uid="{17F83F6E-2566-4BE1-877C-3E0C0A06F0D9}"/>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E3B884-C466-4A7A-9C90-42FA792E1703}"/>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6.2">
      <c r="A2" s="66" t="s">
        <v>894</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Coilplus,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Ton declard appropriate due diligence with regards to public disclosure and compliance with legal and ethical requirements of SEC rule known as "Conflict Minerals".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Brad Bullard</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bbullard@coilplus.com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3362028387</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Brad Bullard</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bbullard@coilplus.com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45107</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806</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803</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804</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5</v>
      </c>
      <c r="B56" s="89" t="str">
        <f>Declaration!G77</f>
        <v>www.coilplus.com</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2"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2"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2.8">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4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1.4">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6">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6">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1.4">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1.4">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1.4">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1.4">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69">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6">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2.8">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6">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9">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1.4">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1.4">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38.6">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13.4">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6">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1.4">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60">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14.2">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43.6">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5.2">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5.2">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1.4">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7.6">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96.6">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10.4">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0.8">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58.8">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1.6">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7.2">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86.4">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1.4">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6">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6.4">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9">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5.2">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8">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2.8">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82.8">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10.4">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9">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2">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2">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0.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1.2">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2.8">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5.6">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93.2">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5.2">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1.4">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193.2">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6">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03.60000000000002">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51.80000000000001">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38">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89.8">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6.6">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1.4">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9">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6">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1.4">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6">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6">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6">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6">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6">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6">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6">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6">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6">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6">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2.8">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76.4">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4.2">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51.80000000000001">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9">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8">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10.4">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8">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6">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0.8">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10.4">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7.39999999999998">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7">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6">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9">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6">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51.8000000000000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96.6">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6">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48.4">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6">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8">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2.8">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7">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193.2">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9.4">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6">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6">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1.4">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2">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5.2">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6">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6">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6">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6">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6">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8.8">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4">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0.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7.799999999999997">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37.799999999999997">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8.8">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8.8">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7.799999999999997">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6">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9">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0.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7.79999999999999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8.8">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1.4">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6">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8.8">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4">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14.4">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14.4">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14.4">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14.4">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14.4">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14.4">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14.4">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14.4">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6">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6">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6">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6">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6">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6">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6">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1.4">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1.4">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5.2">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6">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1.4">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6">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5.2">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6">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6">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6">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6">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6">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6">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1.4">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1.4">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6">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1.4">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1.4">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6">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1.4">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5.2">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5.2">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5.2">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5.2">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9">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9">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9">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9">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55.2">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55.2">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55.2">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55.2">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55.2">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55.2">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5.2">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55.2">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1.4">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5.2">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5.2">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5.2">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1.4">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1.4">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1.4">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1.4">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5.2">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5.2">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5.2">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82.8">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41.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1.4">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1.4">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1.4">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1.4">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1.4">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6">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2.8">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6">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6">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9">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6">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6">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9">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Brad Bullard</cp:lastModifiedBy>
  <cp:lastPrinted>2015-04-21T20:47:43Z</cp:lastPrinted>
  <dcterms:created xsi:type="dcterms:W3CDTF">2010-06-21T21:00:23Z</dcterms:created>
  <dcterms:modified xsi:type="dcterms:W3CDTF">2023-06-30T12:18:11Z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